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 tabRatio="828" activeTab="1"/>
  </bookViews>
  <sheets>
    <sheet name="ТЗ_ВЛ6" sheetId="23" r:id="rId1"/>
    <sheet name="РВ_ВЛ" sheetId="24" r:id="rId2"/>
  </sheets>
  <externalReferences>
    <externalReference r:id="rId3"/>
    <externalReference r:id="rId4"/>
  </externalReferences>
  <definedNames>
    <definedName name="_xlnm._FilterDatabase" localSheetId="1" hidden="1">РВ_ВЛ!$A$20:$I$21</definedName>
    <definedName name="_xlnm._FilterDatabase" localSheetId="0" hidden="1">ТЗ_ВЛ6!$A$24:$E$164</definedName>
    <definedName name="ВидЗатрат" localSheetId="1">#REF!</definedName>
    <definedName name="ВидЗатрат" localSheetId="0">#REF!</definedName>
    <definedName name="ВидЗатрат">#REF!</definedName>
    <definedName name="_xlnm.Print_Area" localSheetId="1">РВ_ВЛ!$A$1:$I$110</definedName>
    <definedName name="_xlnm.Print_Area" localSheetId="0">ТЗ_ВЛ6!$A$1:$E$164</definedName>
    <definedName name="СтатьиБюджета" localSheetId="1">[1]КБК!$C$2:$C$95</definedName>
    <definedName name="СтатьиБюджета" localSheetId="0">[1]КБК!$C$2:$C$95</definedName>
    <definedName name="СтатьиБюджета">[2]КБК!$C$2:$C$95</definedName>
  </definedNames>
  <calcPr calcId="191029" iterate="1"/>
</workbook>
</file>

<file path=xl/calcChain.xml><?xml version="1.0" encoding="utf-8"?>
<calcChain xmlns="http://schemas.openxmlformats.org/spreadsheetml/2006/main">
  <c r="A113" i="23" l="1"/>
  <c r="A114" i="23" s="1"/>
  <c r="A115" i="23" s="1"/>
  <c r="A117" i="23" s="1"/>
  <c r="A120" i="23" s="1"/>
  <c r="A121" i="23" s="1"/>
  <c r="A122" i="23" s="1"/>
  <c r="A124" i="23" s="1"/>
  <c r="A126" i="23" s="1"/>
  <c r="A127" i="23" s="1"/>
  <c r="A129" i="23" s="1"/>
  <c r="A133" i="23" s="1"/>
  <c r="A135" i="23" s="1"/>
  <c r="A137" i="23" s="1"/>
  <c r="A140" i="23" s="1"/>
  <c r="A141" i="23" s="1"/>
  <c r="A143" i="23" s="1"/>
  <c r="A145" i="23" s="1"/>
  <c r="A147" i="23" s="1"/>
  <c r="A148" i="23" s="1"/>
  <c r="A149" i="23" s="1"/>
  <c r="D111" i="23"/>
  <c r="D110" i="23"/>
  <c r="D109" i="23"/>
  <c r="D107" i="23"/>
  <c r="D104" i="23"/>
  <c r="D102" i="23"/>
  <c r="A97" i="23"/>
  <c r="A98" i="23" s="1"/>
  <c r="A94" i="23"/>
  <c r="D91" i="23"/>
  <c r="A51" i="23"/>
  <c r="A52" i="23" s="1"/>
  <c r="A53" i="23" s="1"/>
  <c r="D30" i="24"/>
  <c r="D31" i="24"/>
  <c r="D33" i="24"/>
  <c r="D49" i="24"/>
  <c r="D26" i="24"/>
  <c r="D27" i="24"/>
  <c r="D37" i="24"/>
  <c r="D38" i="24"/>
  <c r="D39" i="24"/>
  <c r="D103" i="23" l="1"/>
  <c r="D29" i="23"/>
  <c r="A22" i="24" l="1"/>
  <c r="G63" i="24" l="1"/>
  <c r="G62" i="24"/>
  <c r="G49" i="24"/>
  <c r="G50" i="24"/>
  <c r="G33" i="24"/>
  <c r="G27" i="24"/>
  <c r="G26" i="24"/>
  <c r="D25" i="24"/>
  <c r="F25" i="24" s="1"/>
  <c r="D40" i="23"/>
  <c r="D28" i="24" s="1"/>
  <c r="A26" i="24" l="1"/>
  <c r="A152" i="23" l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F60" i="24" l="1"/>
  <c r="G59" i="24"/>
  <c r="G58" i="24"/>
  <c r="G57" i="24"/>
  <c r="G56" i="24"/>
  <c r="G55" i="24"/>
  <c r="F53" i="24"/>
  <c r="G48" i="24"/>
  <c r="G47" i="24"/>
  <c r="G46" i="24"/>
  <c r="G45" i="24"/>
  <c r="G44" i="24"/>
  <c r="G43" i="24"/>
  <c r="G42" i="24"/>
  <c r="G41" i="24"/>
  <c r="G40" i="24"/>
  <c r="G31" i="24"/>
  <c r="G30" i="24"/>
  <c r="F28" i="24"/>
  <c r="A27" i="24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3" i="24" l="1"/>
  <c r="A55" i="24" s="1"/>
  <c r="A56" i="24" s="1"/>
  <c r="A57" i="24" s="1"/>
  <c r="A58" i="24" s="1"/>
  <c r="A59" i="24" s="1"/>
  <c r="D49" i="23"/>
  <c r="D36" i="24" s="1"/>
  <c r="F36" i="24" s="1"/>
  <c r="D48" i="23"/>
  <c r="D35" i="24" s="1"/>
  <c r="F35" i="24" s="1"/>
  <c r="D47" i="23"/>
  <c r="D34" i="24" s="1"/>
  <c r="G34" i="24" s="1"/>
  <c r="D45" i="23"/>
  <c r="D32" i="24" s="1"/>
  <c r="F32" i="24" s="1"/>
  <c r="D42" i="23"/>
  <c r="D29" i="24" s="1"/>
  <c r="G29" i="24" s="1"/>
  <c r="A35" i="23"/>
  <c r="A36" i="23" s="1"/>
  <c r="A32" i="23"/>
  <c r="A55" i="23" l="1"/>
  <c r="A58" i="23" s="1"/>
  <c r="A59" i="23" s="1"/>
  <c r="A60" i="23" s="1"/>
  <c r="A62" i="23" s="1"/>
  <c r="A64" i="23" s="1"/>
  <c r="A65" i="23" s="1"/>
  <c r="A67" i="23" s="1"/>
  <c r="A71" i="23" s="1"/>
  <c r="A73" i="23" s="1"/>
  <c r="A75" i="23" s="1"/>
  <c r="A78" i="23" s="1"/>
  <c r="A79" i="23" s="1"/>
  <c r="A81" i="23" s="1"/>
  <c r="A83" i="23" s="1"/>
  <c r="A85" i="23" s="1"/>
  <c r="A86" i="23" s="1"/>
  <c r="A87" i="23" s="1"/>
  <c r="A60" i="24"/>
  <c r="A62" i="24" s="1"/>
  <c r="A63" i="24" s="1"/>
  <c r="D41" i="23"/>
</calcChain>
</file>

<file path=xl/sharedStrings.xml><?xml version="1.0" encoding="utf-8"?>
<sst xmlns="http://schemas.openxmlformats.org/spreadsheetml/2006/main" count="477" uniqueCount="150">
  <si>
    <t>№ п/п</t>
  </si>
  <si>
    <t>Ед. изм.</t>
  </si>
  <si>
    <t>Наименование работ</t>
  </si>
  <si>
    <t>м3</t>
  </si>
  <si>
    <t>шт</t>
  </si>
  <si>
    <t>м</t>
  </si>
  <si>
    <t>м2</t>
  </si>
  <si>
    <t xml:space="preserve">Техническое задание </t>
  </si>
  <si>
    <t>Организация временных площадок хранения материалов и оборудования силами подрядчика</t>
  </si>
  <si>
    <t>Мобилизация и демобилизация строительной техники и оборудования силами подрядчика</t>
  </si>
  <si>
    <t>Организация перевозки вахт, перевозки рабочих силами подрядчика</t>
  </si>
  <si>
    <t>Погрузо-разгрузочные работы материалов и оборудования поставки заказчика силами подрядчика</t>
  </si>
  <si>
    <t>Организация автономных жилых городков (питание, энергообеспечение, поставка ГСМ и т.д.) силами подрядчика</t>
  </si>
  <si>
    <t>ОСОБЫЕ УСЛОВИЯ</t>
  </si>
  <si>
    <t>шт/тн</t>
  </si>
  <si>
    <t>тн</t>
  </si>
  <si>
    <t>Кол-во</t>
  </si>
  <si>
    <t xml:space="preserve">Доставка материалов поставки подрядчика силами подрядчика </t>
  </si>
  <si>
    <t>кг</t>
  </si>
  <si>
    <t>Примечание</t>
  </si>
  <si>
    <t xml:space="preserve">Очистка поверхности свай </t>
  </si>
  <si>
    <t>Заполнение свай пескоцементной смесью 8:1</t>
  </si>
  <si>
    <t>труба 159х6 ГОСТ 10704-91</t>
  </si>
  <si>
    <t>испытание</t>
  </si>
  <si>
    <t>измерение</t>
  </si>
  <si>
    <t>по капитальному строительству</t>
  </si>
  <si>
    <t>Утверждаю:</t>
  </si>
  <si>
    <t>грунтовка ГФ-017</t>
  </si>
  <si>
    <t>эмаль ПФ-115</t>
  </si>
  <si>
    <t>битумная мастика</t>
  </si>
  <si>
    <t>песок</t>
  </si>
  <si>
    <t>Срезка свай</t>
  </si>
  <si>
    <t>цемент М400</t>
  </si>
  <si>
    <t xml:space="preserve">Примечание: </t>
  </si>
  <si>
    <t>Согласовано:</t>
  </si>
  <si>
    <t>Вице-президент</t>
  </si>
  <si>
    <t>Президент</t>
  </si>
  <si>
    <t xml:space="preserve">ООО «Нобель Ойл» (КО)                                                                                          </t>
  </si>
  <si>
    <t>____________________ С.Л.Зарубин</t>
  </si>
  <si>
    <t>______________ Д.В.Перов</t>
  </si>
  <si>
    <t>"____"___________________ 2021 г.</t>
  </si>
  <si>
    <t>«____»_______________2021 г.</t>
  </si>
  <si>
    <t>Директор департамента</t>
  </si>
  <si>
    <t>____________________ А.С.Оганесян</t>
  </si>
  <si>
    <t>ВЕДОМОСТЬ ПОСТАВКИ</t>
  </si>
  <si>
    <t xml:space="preserve">материалов/оборудования для проведения тендера на выполнение СМР по объекту: </t>
  </si>
  <si>
    <t>Сумма руб. с НДС</t>
  </si>
  <si>
    <t>Приобретение материалов/оборудования</t>
  </si>
  <si>
    <t>Наличие на складе Заказчика</t>
  </si>
  <si>
    <t>Сроки поставки</t>
  </si>
  <si>
    <t>Заказчиком</t>
  </si>
  <si>
    <t>Подрядчиком</t>
  </si>
  <si>
    <t>1. Приобретенные материалы Заказчиком выдаются Подрядчику по давальческой схеме.</t>
  </si>
  <si>
    <t>2. При составлении сметной документации количество материалов необходимо учитывать с коэффициентом расхода, согласно сметных норм.</t>
  </si>
  <si>
    <t>для проведение тендера  на выполнение СМР по объекту:</t>
  </si>
  <si>
    <t>Район строительства: Сургутский, ХМАО-Югра</t>
  </si>
  <si>
    <t>Подготовительные работы</t>
  </si>
  <si>
    <t>Строительные работы</t>
  </si>
  <si>
    <t xml:space="preserve">Изготовление и погружение дизель-молотом свай СМ1 из труб Ф168х8 мм длиной 8,65 м в грунты группы 2 </t>
  </si>
  <si>
    <t>труба 168х8 ГОСТ 10704-91</t>
  </si>
  <si>
    <t>Огрунтовка металлических поверхностей грунтовкой ГФ-017</t>
  </si>
  <si>
    <t>Изготовление и монтаж металлоконструкций к сваям-трубам</t>
  </si>
  <si>
    <t>лист 12 мм ГОСТ 19903-74 C345-3 ГОСТ 27772-88</t>
  </si>
  <si>
    <t>лист 10 мм ГОСТ 19903-74 C345-3 ГОСТ 27772-88</t>
  </si>
  <si>
    <t>лист 8 мм ГОСТ 19903-74 C345-3 ГОСТ 27772-88</t>
  </si>
  <si>
    <t>лист 6 мм ГОСТ 19903-74 C345-3 ГОСТ 27772-88</t>
  </si>
  <si>
    <t>круг 20 ГОСТ 2590-2006</t>
  </si>
  <si>
    <t>Изготовление и установка опор Пт10-1 по серии Арх.№4.0639-2</t>
  </si>
  <si>
    <t>Изготовление и установка опор Кт10-1 по серии Арх.№4.0639-1</t>
  </si>
  <si>
    <t>2/1,124</t>
  </si>
  <si>
    <t>Изготовление и установка опор ОАт10-1 по серии Арх.№4.0639-1</t>
  </si>
  <si>
    <t>грунтовка ГФ-021</t>
  </si>
  <si>
    <t>Окраска металлических поверхностей эмалью ПФ-115</t>
  </si>
  <si>
    <t>Развозка опор по трассе</t>
  </si>
  <si>
    <t>1 опора</t>
  </si>
  <si>
    <t>Подвеска проводов А-120 в ненаселенной местности (3 провода)</t>
  </si>
  <si>
    <t>1 км линии / 1 км провода</t>
  </si>
  <si>
    <t>провод алюминиевый А-120 ГОСТ 839-80</t>
  </si>
  <si>
    <t>1 переход</t>
  </si>
  <si>
    <t>Монтажные работы</t>
  </si>
  <si>
    <t>Монтаж штыревых изоляторов</t>
  </si>
  <si>
    <t>колпачок К-6А</t>
  </si>
  <si>
    <t>скоба ШС-2</t>
  </si>
  <si>
    <t>Монтаж разъединителей высоковольтных с приводом (комплектно) РЛК-10/400 УХЛ1</t>
  </si>
  <si>
    <t>разъединитель РЛК-10/400 УХЛ1 с ручным приводом</t>
  </si>
  <si>
    <t>Монтаж ограничителя перенапряжения ОПН-ЗС/NTL-10 УХЛ1</t>
  </si>
  <si>
    <t>ограничитель перенапряжения ОПН-ЗС/NTL-10 УХЛ1</t>
  </si>
  <si>
    <t>шт.</t>
  </si>
  <si>
    <t>Установка разрядников с помощью механизмов</t>
  </si>
  <si>
    <t>разрядник длинно-искровой петлевого типа РДИП-10-УХЛ1</t>
  </si>
  <si>
    <t>Заземление</t>
  </si>
  <si>
    <t>Разработка траншеи для прокладки заземления глубиной 1 м, шириной 0,5 м</t>
  </si>
  <si>
    <t>Устройство заземлителей вертикальных L= 5 м из круглой стали диаметром 18 мм</t>
  </si>
  <si>
    <t>сталь круглая Б20 ГОСТ 2590-2006</t>
  </si>
  <si>
    <t>Устройство заземлителей горизонтальных из стали полосовой сечением 160 мм2</t>
  </si>
  <si>
    <t>сталь полосовая Б5х40 ГОСТ 103-2006/Ст3 ГОСТ 535-2005</t>
  </si>
  <si>
    <t>Обратная засыпка траншеи</t>
  </si>
  <si>
    <t>ПНР</t>
  </si>
  <si>
    <t>Измерение сопротивления растеканию тока: контура с диагональю до 20 м</t>
  </si>
  <si>
    <t>Испытание разъединителей трехполюсных напряжением: до 20 кВ</t>
  </si>
  <si>
    <t>Измерение токов утечки: ограничителя напряжения</t>
  </si>
  <si>
    <t>Сроки выполнения работ: 120 календарных дней</t>
  </si>
  <si>
    <t>Разработка, согласование  проекта производства работ - ( ППР) силами подрядчика</t>
  </si>
  <si>
    <t>Предоставление доступа Заказчику в систему мониторинга автомобильного транспорта подрядчика на основе Глонасс</t>
  </si>
  <si>
    <t>Условия оплаты выполненных работ в течение 120 календарных дней с момента подписания актов и справок (по форме КС-2 и форме КС-3) и предоставления оригинала счета-фактуры на принятый объем работ</t>
  </si>
  <si>
    <t>опора Пт10-1 по серии Арх.№4.0639-2</t>
  </si>
  <si>
    <t>опора Кт10-1 по серии Арх.№4.0639-1</t>
  </si>
  <si>
    <t>опора ОАт10-1 по серии Арх.№4.0639-1</t>
  </si>
  <si>
    <t>изолятор подвесной ЛК 70/15</t>
  </si>
  <si>
    <t>ушко однолапчатое У1-7-16</t>
  </si>
  <si>
    <t>зажим натяжной НК1-3</t>
  </si>
  <si>
    <t>звено промежуточное ПР7-6</t>
  </si>
  <si>
    <t>зажим петлевой ПА-3-2А</t>
  </si>
  <si>
    <t>зажим аппаратный А2А-120-2</t>
  </si>
  <si>
    <t>скоба СК7/16-1</t>
  </si>
  <si>
    <t>серьга СР-7-16</t>
  </si>
  <si>
    <t>информационный знак-плакат</t>
  </si>
  <si>
    <t>провод алюминиевый А-120 ГОСТ839-80</t>
  </si>
  <si>
    <t>Заказчик: ООО «Нобель Ойл» (КО)</t>
  </si>
  <si>
    <t>3. Перед закупом материалов, указанных в приложении 4  ("Приобретение материалов/ оборудования Подрядчиком"), Подрядчик обязан запросить наличие данных материалов в свободных остатках Заказчика (в ДКС ООО "Нобель ОЙл" (КО)) и получить их, в случае наличия, на основании соответствующего письма ДКС ООО "Нобель Ойл" (КО).</t>
  </si>
  <si>
    <t>Стоимость работ определяется на основании актуальной редакции сборников базовых цен Федеральных единичных расценок, в программе Гранд-смета, с использованием  индексов  ООО "Стройинформресурс" первого месяца каждого квартала (1 кв. - январь; 2 кв. - апрель;  3 кв. - июль;  4 кв. - октябрь).</t>
  </si>
  <si>
    <t>Техническое задание составлено по проекту-аналогу . Возможна корректировка объема работ в сторону увеличения после получения рабочей документации</t>
  </si>
  <si>
    <t>38/11,5</t>
  </si>
  <si>
    <t>1/0,382</t>
  </si>
  <si>
    <t>Пересечение проектируемой ВЛ-6кВ (с проводами АС) с существующими автодорогой:
Подвеска проводов ВЛ 6кВ на переходах через препятствия :  автодорога</t>
  </si>
  <si>
    <t>Пересечение проектируемой ВЛ-6кВ (с проводами АС) с существующими автодорогой:
Подвеска проводов ВЛ 6 кВ на переходах через препятствия :  трубопровод</t>
  </si>
  <si>
    <t>Развозка конструкций и материалов опор ВЛ-6 кВ по трассе: одностоечных металлических опор</t>
  </si>
  <si>
    <t>Развозка конструкций и материалов опор ВЛ-6кВ по трассе: материалов оснастки одностоечных опор</t>
  </si>
  <si>
    <t>Развозка конструкций и материалов опор ВЛ-6 кВ по трассе: материалов оснастки сложных опор</t>
  </si>
  <si>
    <t xml:space="preserve">изолятор штыревой ШПУ-10 А-УХЛ1 </t>
  </si>
  <si>
    <t>Подвеска проводов ВЛ6кВ</t>
  </si>
  <si>
    <t>Знак 3.13 "Ограничение высоты"</t>
  </si>
  <si>
    <t xml:space="preserve">Расстояние от г.Нижневартовска до объекта ориентировочно 650км </t>
  </si>
  <si>
    <t>Транспортировка материалов и оборудования поставки заказчика со склада силами подрядчика (труба, металлопрокат, провод - 650км).</t>
  </si>
  <si>
    <t>Бурение ям Ø160мм глубиной до 2 м бурильно-крановыми машинами: на тракторе, группа грунтов 2</t>
  </si>
  <si>
    <t>арматура Ø18мм АIII</t>
  </si>
  <si>
    <t xml:space="preserve">ВЛ-6кВ линия 1 </t>
  </si>
  <si>
    <t xml:space="preserve">ВЛ-6кВ линия 2 </t>
  </si>
  <si>
    <t>Стройка: Обустройство пробной эксплуатации КП №6 Северо-Ютымского месторождения нефти</t>
  </si>
  <si>
    <t>Расчистка трассы от снега (1500х20х0,7)</t>
  </si>
  <si>
    <t>1/0,594</t>
  </si>
  <si>
    <t>25/7,63</t>
  </si>
  <si>
    <t>31/6,68</t>
  </si>
  <si>
    <t>4,5/4,64</t>
  </si>
  <si>
    <t>Подвеска проводов ВЛ6кВ (линейная часть L=1500 м)</t>
  </si>
  <si>
    <t xml:space="preserve">ВЛ-6 кВ до КП №6 Северо-Ютымского м.н.
</t>
  </si>
  <si>
    <t>ВЛ-6 кВ до КП №6 Северо-Ютымского м.н.</t>
  </si>
  <si>
    <t>ВЛ-6 кВ до КП №6 Северо-Ютымского м.н. L=1500 м</t>
  </si>
  <si>
    <t>Зам. директора департамента</t>
  </si>
  <si>
    <t>____________________ М.С.Опойцев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</si>
</sst>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4" fillId="24" borderId="9" applyNumberFormat="0" applyFon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0" borderId="0"/>
    <xf numFmtId="0" fontId="2" fillId="0" borderId="0"/>
    <xf numFmtId="0" fontId="5" fillId="0" borderId="0">
      <alignment horizontal="left" vertical="top"/>
    </xf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4" fillId="0" borderId="0"/>
    <xf numFmtId="0" fontId="25" fillId="0" borderId="0"/>
    <xf numFmtId="0" fontId="25" fillId="0" borderId="0"/>
  </cellStyleXfs>
  <cellXfs count="135">
    <xf numFmtId="0" fontId="0" fillId="0" borderId="0" xfId="0"/>
    <xf numFmtId="0" fontId="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9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vertical="center" wrapText="1"/>
    </xf>
    <xf numFmtId="0" fontId="29" fillId="25" borderId="0" xfId="0" applyFont="1" applyFill="1" applyAlignment="1">
      <alignment horizontal="left" vertical="center"/>
    </xf>
    <xf numFmtId="0" fontId="30" fillId="25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wrapText="1"/>
    </xf>
    <xf numFmtId="0" fontId="31" fillId="25" borderId="0" xfId="0" applyFont="1" applyFill="1" applyBorder="1" applyAlignment="1">
      <alignment wrapText="1"/>
    </xf>
    <xf numFmtId="0" fontId="31" fillId="25" borderId="0" xfId="0" applyFont="1" applyFill="1" applyAlignment="1">
      <alignment wrapText="1"/>
    </xf>
    <xf numFmtId="0" fontId="29" fillId="25" borderId="0" xfId="0" applyFont="1" applyFill="1" applyBorder="1" applyAlignment="1"/>
    <xf numFmtId="0" fontId="29" fillId="25" borderId="0" xfId="0" applyFont="1" applyFill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26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6" fontId="27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wrapText="1"/>
    </xf>
    <xf numFmtId="0" fontId="33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2" fontId="24" fillId="25" borderId="0" xfId="0" applyNumberFormat="1" applyFont="1" applyFill="1" applyBorder="1" applyAlignment="1">
      <alignment horizontal="center"/>
    </xf>
    <xf numFmtId="0" fontId="24" fillId="25" borderId="0" xfId="0" applyFont="1" applyFill="1" applyBorder="1"/>
    <xf numFmtId="0" fontId="24" fillId="25" borderId="0" xfId="0" applyFont="1" applyFill="1" applyBorder="1" applyAlignment="1"/>
    <xf numFmtId="0" fontId="24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0" fontId="1" fillId="0" borderId="0" xfId="0" applyFont="1"/>
    <xf numFmtId="0" fontId="34" fillId="0" borderId="0" xfId="0" applyFont="1"/>
    <xf numFmtId="0" fontId="35" fillId="0" borderId="0" xfId="0" applyFont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42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7" fillId="2" borderId="14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45" fillId="2" borderId="1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7" fillId="26" borderId="1" xfId="0" applyFont="1" applyFill="1" applyBorder="1" applyAlignment="1">
      <alignment horizontal="center" vertical="center" wrapText="1"/>
    </xf>
    <xf numFmtId="0" fontId="44" fillId="26" borderId="1" xfId="0" applyNumberFormat="1" applyFont="1" applyFill="1" applyBorder="1" applyAlignment="1">
      <alignment horizontal="left" vertical="center" wrapText="1"/>
    </xf>
    <xf numFmtId="0" fontId="35" fillId="26" borderId="1" xfId="0" applyFont="1" applyFill="1" applyBorder="1" applyAlignment="1">
      <alignment horizontal="center" vertical="center" wrapText="1"/>
    </xf>
    <xf numFmtId="166" fontId="5" fillId="26" borderId="1" xfId="0" applyNumberFormat="1" applyFont="1" applyFill="1" applyBorder="1" applyAlignment="1">
      <alignment horizontal="center" vertical="center" wrapText="1"/>
    </xf>
    <xf numFmtId="166" fontId="5" fillId="26" borderId="11" xfId="0" applyNumberFormat="1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41" fillId="26" borderId="1" xfId="0" applyNumberFormat="1" applyFont="1" applyFill="1" applyBorder="1" applyAlignment="1">
      <alignment horizontal="left" vertical="center" wrapText="1"/>
    </xf>
    <xf numFmtId="0" fontId="40" fillId="26" borderId="1" xfId="0" applyFont="1" applyFill="1" applyBorder="1" applyAlignment="1">
      <alignment horizontal="left" vertical="center" wrapText="1"/>
    </xf>
    <xf numFmtId="1" fontId="5" fillId="26" borderId="1" xfId="0" applyNumberFormat="1" applyFont="1" applyFill="1" applyBorder="1" applyAlignment="1">
      <alignment horizontal="center" vertical="center" wrapText="1"/>
    </xf>
    <xf numFmtId="2" fontId="5" fillId="26" borderId="1" xfId="0" applyNumberFormat="1" applyFont="1" applyFill="1" applyBorder="1" applyAlignment="1">
      <alignment horizontal="center" vertical="center" wrapText="1"/>
    </xf>
    <xf numFmtId="2" fontId="35" fillId="26" borderId="1" xfId="0" applyNumberFormat="1" applyFont="1" applyFill="1" applyBorder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5" fillId="2" borderId="11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5" fillId="2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3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3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0" fontId="38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</cellXfs>
  <cellStyles count="104">
    <cellStyle name="20% - Акцент1 2" xfId="6"/>
    <cellStyle name="20% - Акцент1 3" xfId="5"/>
    <cellStyle name="20% - Акцент2 2" xfId="8"/>
    <cellStyle name="20% - Акцент2 3" xfId="7"/>
    <cellStyle name="20% - Акцент3 2" xfId="10"/>
    <cellStyle name="20% - Акцент3 3" xfId="9"/>
    <cellStyle name="20% - Акцент4 2" xfId="12"/>
    <cellStyle name="20% - Акцент4 3" xfId="11"/>
    <cellStyle name="20% - Акцент5 2" xfId="14"/>
    <cellStyle name="20% - Акцент5 3" xfId="13"/>
    <cellStyle name="20% - Акцент6 2" xfId="16"/>
    <cellStyle name="20% - Акцент6 3" xfId="15"/>
    <cellStyle name="40% - Акцент1 2" xfId="18"/>
    <cellStyle name="40% - Акцент1 3" xfId="17"/>
    <cellStyle name="40% - Акцент2 2" xfId="20"/>
    <cellStyle name="40% - Акцент2 3" xfId="19"/>
    <cellStyle name="40% - Акцент3 2" xfId="22"/>
    <cellStyle name="40% - Акцент3 3" xfId="21"/>
    <cellStyle name="40% - Акцент4 2" xfId="24"/>
    <cellStyle name="40% - Акцент4 3" xfId="23"/>
    <cellStyle name="40% - Акцент5 2" xfId="26"/>
    <cellStyle name="40% - Акцент5 3" xfId="25"/>
    <cellStyle name="40% - Акцент6 2" xfId="28"/>
    <cellStyle name="40% - Акцент6 3" xfId="27"/>
    <cellStyle name="60% - Акцент1 2" xfId="30"/>
    <cellStyle name="60% - Акцент1 3" xfId="29"/>
    <cellStyle name="60% - Акцент2 2" xfId="32"/>
    <cellStyle name="60% - Акцент2 3" xfId="31"/>
    <cellStyle name="60% - Акцент3 2" xfId="34"/>
    <cellStyle name="60% - Акцент3 3" xfId="33"/>
    <cellStyle name="60% - Акцент4 2" xfId="36"/>
    <cellStyle name="60% - Акцент4 3" xfId="35"/>
    <cellStyle name="60% - Акцент5 2" xfId="38"/>
    <cellStyle name="60% - Акцент5 3" xfId="37"/>
    <cellStyle name="60% - Акцент6 2" xfId="40"/>
    <cellStyle name="60% - Акцент6 3" xfId="39"/>
    <cellStyle name="Акцент1 2" xfId="42"/>
    <cellStyle name="Акцент1 3" xfId="41"/>
    <cellStyle name="Акцент2 2" xfId="44"/>
    <cellStyle name="Акцент2 3" xfId="43"/>
    <cellStyle name="Акцент3 2" xfId="46"/>
    <cellStyle name="Акцент3 3" xfId="45"/>
    <cellStyle name="Акцент4 2" xfId="48"/>
    <cellStyle name="Акцент4 3" xfId="47"/>
    <cellStyle name="Акцент5 2" xfId="50"/>
    <cellStyle name="Акцент5 3" xfId="49"/>
    <cellStyle name="Акцент6 2" xfId="52"/>
    <cellStyle name="Акцент6 3" xfId="51"/>
    <cellStyle name="Ввод  2" xfId="54"/>
    <cellStyle name="Ввод  3" xfId="53"/>
    <cellStyle name="Вывод 2" xfId="56"/>
    <cellStyle name="Вывод 3" xfId="55"/>
    <cellStyle name="Вычисление 2" xfId="58"/>
    <cellStyle name="Вычисление 3" xfId="57"/>
    <cellStyle name="Заголовок 1 2" xfId="60"/>
    <cellStyle name="Заголовок 1 3" xfId="59"/>
    <cellStyle name="Заголовок 2 2" xfId="62"/>
    <cellStyle name="Заголовок 2 3" xfId="61"/>
    <cellStyle name="Заголовок 3 2" xfId="64"/>
    <cellStyle name="Заголовок 3 3" xfId="63"/>
    <cellStyle name="Заголовок 4 2" xfId="66"/>
    <cellStyle name="Заголовок 4 3" xfId="65"/>
    <cellStyle name="Итог 2" xfId="68"/>
    <cellStyle name="Итог 3" xfId="67"/>
    <cellStyle name="Контрольная ячейка 2" xfId="70"/>
    <cellStyle name="Контрольная ячейка 3" xfId="69"/>
    <cellStyle name="Название 2" xfId="72"/>
    <cellStyle name="Название 3" xfId="71"/>
    <cellStyle name="Нейтральный 2" xfId="74"/>
    <cellStyle name="Нейтральный 3" xfId="73"/>
    <cellStyle name="Обычный" xfId="0" builtinId="0"/>
    <cellStyle name="Обычный 10" xfId="102"/>
    <cellStyle name="Обычный 13" xfId="3"/>
    <cellStyle name="Обычный 2" xfId="1"/>
    <cellStyle name="Обычный 2 2" xfId="96"/>
    <cellStyle name="Обычный 2 2 2" xfId="98"/>
    <cellStyle name="Обычный 2 3" xfId="75"/>
    <cellStyle name="Обычный 3" xfId="76"/>
    <cellStyle name="Обычный 4" xfId="92"/>
    <cellStyle name="Обычный 4 2" xfId="99"/>
    <cellStyle name="Обычный 4 3" xfId="101"/>
    <cellStyle name="Обычный 5" xfId="95"/>
    <cellStyle name="Обычный 6" xfId="4"/>
    <cellStyle name="Обычный 7" xfId="93"/>
    <cellStyle name="Обычный 8" xfId="100"/>
    <cellStyle name="Обычный 9" xfId="103"/>
    <cellStyle name="Плохой 2" xfId="78"/>
    <cellStyle name="Плохой 3" xfId="77"/>
    <cellStyle name="Пояснение 2" xfId="80"/>
    <cellStyle name="Пояснение 3" xfId="79"/>
    <cellStyle name="Примечание 2" xfId="82"/>
    <cellStyle name="Примечание 3" xfId="81"/>
    <cellStyle name="Связанная ячейка 2" xfId="84"/>
    <cellStyle name="Связанная ячейка 3" xfId="83"/>
    <cellStyle name="Стиль 1" xfId="85"/>
    <cellStyle name="Текст предупреждения 2" xfId="87"/>
    <cellStyle name="Текст предупреждения 3" xfId="86"/>
    <cellStyle name="Финансовый 2" xfId="2"/>
    <cellStyle name="Финансовый 2 2" xfId="97"/>
    <cellStyle name="Финансовый 2 3" xfId="89"/>
    <cellStyle name="Финансовый 3" xfId="88"/>
    <cellStyle name="Хвост" xfId="94"/>
    <cellStyle name="Хороший 2" xfId="91"/>
    <cellStyle name="Хороший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duk_GS/AppData/Local/Microsoft/Windows/Temporary%20Internet%20Files/Content.Outlook/VGH0A31A/&#1055;&#1088;&#1077;&#1076;&#1074;&#1072;&#1088;&#1080;&#1090;&#1077;&#1083;&#1100;&#1085;&#1099;&#1081;%20&#1073;&#1102;&#1076;&#1078;&#1077;&#1090;%20&#1085;&#1072;%202011&#1075;.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lyakovAV/AppData/Local/Microsoft/Windows/Temporary%20Internet%20Files/Content.Outlook/N96YM85F/&#1055;&#1088;&#1077;&#1076;&#1074;&#1072;&#1088;&#1080;&#1090;&#1077;&#1083;&#1100;&#1085;&#1099;&#1081;%20&#1073;&#1102;&#1076;&#1078;&#1077;&#1090;%20&#1085;&#1072;%202011&#1075;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view="pageBreakPreview" topLeftCell="A10" zoomScale="85" zoomScaleNormal="85" zoomScaleSheetLayoutView="85" workbookViewId="0">
      <selection activeCell="B37" sqref="B37"/>
    </sheetView>
  </sheetViews>
  <sheetFormatPr defaultRowHeight="15" outlineLevelRow="1" x14ac:dyDescent="0.25"/>
  <cols>
    <col min="1" max="1" width="5" style="21" customWidth="1"/>
    <col min="2" max="2" width="95.5703125" style="1" customWidth="1"/>
    <col min="3" max="3" width="11.28515625" style="21" customWidth="1"/>
    <col min="4" max="4" width="12.7109375" style="40" customWidth="1"/>
    <col min="5" max="5" width="23.42578125" style="40" customWidth="1"/>
    <col min="6" max="6" width="26.85546875" style="40" customWidth="1"/>
    <col min="7" max="7" width="17.28515625" style="40" customWidth="1"/>
    <col min="8" max="8" width="12" style="40" customWidth="1"/>
    <col min="9" max="9" width="12.7109375" style="4" customWidth="1"/>
    <col min="10" max="16384" width="9.140625" style="1"/>
  </cols>
  <sheetData>
    <row r="1" spans="1:9" x14ac:dyDescent="0.25">
      <c r="A1" s="3"/>
      <c r="B1" s="2"/>
      <c r="C1" s="3"/>
      <c r="D1" s="3"/>
      <c r="E1" s="3"/>
      <c r="F1" s="1"/>
      <c r="G1" s="1"/>
      <c r="H1" s="1"/>
      <c r="I1" s="1"/>
    </row>
    <row r="2" spans="1:9" s="12" customFormat="1" ht="15" customHeight="1" x14ac:dyDescent="0.25">
      <c r="A2" s="6"/>
      <c r="B2" s="7" t="s">
        <v>34</v>
      </c>
      <c r="C2" s="8" t="s">
        <v>26</v>
      </c>
      <c r="E2" s="9"/>
      <c r="F2" s="10"/>
      <c r="G2" s="11"/>
    </row>
    <row r="3" spans="1:9" s="12" customFormat="1" ht="15" customHeight="1" x14ac:dyDescent="0.25">
      <c r="A3" s="6"/>
      <c r="B3" s="7" t="s">
        <v>35</v>
      </c>
      <c r="C3" s="8" t="s">
        <v>36</v>
      </c>
      <c r="E3" s="9"/>
      <c r="F3" s="10"/>
      <c r="G3" s="11"/>
    </row>
    <row r="4" spans="1:9" s="12" customFormat="1" ht="15" customHeight="1" x14ac:dyDescent="0.25">
      <c r="A4" s="6"/>
      <c r="B4" s="8" t="s">
        <v>37</v>
      </c>
      <c r="C4" s="8" t="s">
        <v>37</v>
      </c>
      <c r="E4" s="9"/>
      <c r="F4" s="10"/>
      <c r="G4" s="11"/>
    </row>
    <row r="5" spans="1:9" s="12" customFormat="1" ht="14.25" customHeight="1" x14ac:dyDescent="0.25">
      <c r="A5" s="6"/>
      <c r="B5" s="13" t="s">
        <v>38</v>
      </c>
      <c r="C5" s="14" t="s">
        <v>39</v>
      </c>
      <c r="E5" s="9"/>
      <c r="F5" s="10"/>
      <c r="G5" s="11"/>
    </row>
    <row r="6" spans="1:9" s="12" customFormat="1" ht="15.75" customHeight="1" x14ac:dyDescent="0.25">
      <c r="A6" s="15"/>
      <c r="B6" s="13" t="s">
        <v>40</v>
      </c>
      <c r="C6" s="16" t="s">
        <v>41</v>
      </c>
      <c r="E6" s="9"/>
      <c r="F6" s="10"/>
      <c r="G6" s="11"/>
    </row>
    <row r="7" spans="1:9" s="12" customFormat="1" ht="12" customHeight="1" x14ac:dyDescent="0.25">
      <c r="A7" s="15"/>
      <c r="B7" s="13"/>
      <c r="C7" s="13"/>
      <c r="D7" s="13"/>
      <c r="E7" s="9"/>
      <c r="F7" s="10"/>
      <c r="G7" s="11"/>
    </row>
    <row r="8" spans="1:9" s="12" customFormat="1" ht="12" customHeight="1" x14ac:dyDescent="0.25">
      <c r="A8" s="15"/>
      <c r="B8" s="13"/>
      <c r="C8" s="13"/>
      <c r="D8" s="13"/>
      <c r="E8" s="9"/>
      <c r="F8" s="10"/>
      <c r="G8" s="11"/>
    </row>
    <row r="9" spans="1:9" s="12" customFormat="1" ht="12" customHeight="1" outlineLevel="1" x14ac:dyDescent="0.25">
      <c r="A9" s="15"/>
      <c r="B9" s="7" t="s">
        <v>34</v>
      </c>
      <c r="C9" s="13"/>
      <c r="D9" s="13"/>
      <c r="E9" s="9"/>
      <c r="F9" s="10"/>
      <c r="G9" s="11"/>
    </row>
    <row r="10" spans="1:9" s="12" customFormat="1" ht="16.5" customHeight="1" outlineLevel="1" x14ac:dyDescent="0.25">
      <c r="A10" s="15"/>
      <c r="B10" s="7" t="s">
        <v>42</v>
      </c>
      <c r="C10" s="13"/>
      <c r="D10" s="13"/>
      <c r="E10" s="9"/>
      <c r="F10" s="10"/>
      <c r="G10" s="11"/>
    </row>
    <row r="11" spans="1:9" s="12" customFormat="1" ht="12.75" customHeight="1" outlineLevel="1" x14ac:dyDescent="0.25">
      <c r="A11" s="15"/>
      <c r="B11" s="7" t="s">
        <v>25</v>
      </c>
      <c r="C11" s="13"/>
      <c r="D11" s="13"/>
      <c r="E11" s="9"/>
      <c r="F11" s="10"/>
      <c r="G11" s="11"/>
    </row>
    <row r="12" spans="1:9" s="12" customFormat="1" ht="12.75" customHeight="1" outlineLevel="1" x14ac:dyDescent="0.25">
      <c r="A12" s="15"/>
      <c r="B12" s="8" t="s">
        <v>37</v>
      </c>
      <c r="C12" s="13"/>
      <c r="D12" s="13"/>
      <c r="E12" s="9"/>
      <c r="F12" s="10"/>
      <c r="G12" s="11"/>
    </row>
    <row r="13" spans="1:9" s="12" customFormat="1" ht="15" customHeight="1" outlineLevel="1" x14ac:dyDescent="0.25">
      <c r="A13" s="15"/>
      <c r="B13" s="13" t="s">
        <v>43</v>
      </c>
      <c r="C13" s="13"/>
      <c r="D13" s="13"/>
      <c r="E13" s="9"/>
      <c r="F13" s="10"/>
      <c r="G13" s="11"/>
    </row>
    <row r="14" spans="1:9" s="12" customFormat="1" ht="15.75" customHeight="1" outlineLevel="1" x14ac:dyDescent="0.25">
      <c r="A14" s="15"/>
      <c r="B14" s="13" t="s">
        <v>40</v>
      </c>
      <c r="C14" s="13"/>
      <c r="D14" s="13"/>
      <c r="E14" s="9"/>
      <c r="F14" s="10"/>
      <c r="G14" s="11"/>
    </row>
    <row r="15" spans="1:9" ht="15" customHeight="1" x14ac:dyDescent="0.25">
      <c r="C15" s="50"/>
      <c r="D15" s="50"/>
      <c r="E15" s="50"/>
      <c r="F15" s="22"/>
      <c r="G15" s="22"/>
      <c r="H15" s="22"/>
    </row>
    <row r="16" spans="1:9" ht="15.75" customHeight="1" x14ac:dyDescent="0.25">
      <c r="A16" s="124" t="s">
        <v>7</v>
      </c>
      <c r="B16" s="124"/>
      <c r="C16" s="124"/>
      <c r="D16" s="124"/>
      <c r="E16" s="124"/>
      <c r="F16" s="23"/>
      <c r="G16" s="23"/>
      <c r="H16" s="23"/>
    </row>
    <row r="17" spans="1:12" ht="15.75" customHeight="1" x14ac:dyDescent="0.25">
      <c r="A17" s="125" t="s">
        <v>54</v>
      </c>
      <c r="B17" s="125"/>
      <c r="C17" s="125"/>
      <c r="D17" s="125"/>
      <c r="E17" s="125"/>
      <c r="F17" s="23"/>
      <c r="G17" s="23"/>
      <c r="H17" s="23"/>
    </row>
    <row r="18" spans="1:12" s="18" customFormat="1" ht="15.75" x14ac:dyDescent="0.25">
      <c r="A18" s="125" t="s">
        <v>146</v>
      </c>
      <c r="B18" s="125"/>
      <c r="C18" s="125"/>
      <c r="D18" s="125"/>
      <c r="E18" s="125"/>
      <c r="F18" s="23"/>
      <c r="G18" s="23"/>
      <c r="H18" s="23"/>
      <c r="I18" s="24"/>
      <c r="J18" s="25"/>
      <c r="K18" s="25"/>
      <c r="L18" s="25"/>
    </row>
    <row r="19" spans="1:12" s="18" customFormat="1" ht="15.75" customHeight="1" x14ac:dyDescent="0.25">
      <c r="A19" s="126"/>
      <c r="B19" s="126"/>
      <c r="C19" s="126"/>
      <c r="D19" s="126"/>
      <c r="E19" s="126"/>
      <c r="F19" s="26"/>
      <c r="G19" s="26"/>
      <c r="H19" s="26"/>
      <c r="I19" s="24"/>
      <c r="J19" s="24"/>
      <c r="K19" s="24"/>
      <c r="L19" s="24"/>
    </row>
    <row r="20" spans="1:12" s="18" customFormat="1" ht="15.75" x14ac:dyDescent="0.25">
      <c r="A20" s="48"/>
      <c r="B20" s="49" t="s">
        <v>118</v>
      </c>
      <c r="C20" s="48"/>
      <c r="D20" s="48"/>
      <c r="E20" s="48"/>
      <c r="F20" s="28"/>
      <c r="G20" s="28"/>
      <c r="H20" s="28"/>
      <c r="I20" s="4"/>
    </row>
    <row r="21" spans="1:12" s="18" customFormat="1" ht="16.5" customHeight="1" x14ac:dyDescent="0.25">
      <c r="A21" s="48"/>
      <c r="B21" s="49" t="s">
        <v>138</v>
      </c>
      <c r="C21" s="48"/>
      <c r="D21" s="48"/>
      <c r="E21" s="48"/>
      <c r="F21" s="28"/>
      <c r="G21" s="28"/>
      <c r="H21" s="28"/>
      <c r="I21" s="4"/>
    </row>
    <row r="22" spans="1:12" ht="18" customHeight="1" x14ac:dyDescent="0.25">
      <c r="A22" s="48"/>
      <c r="B22" s="49" t="s">
        <v>55</v>
      </c>
      <c r="C22" s="48"/>
      <c r="D22" s="48"/>
      <c r="E22" s="48"/>
      <c r="F22" s="28"/>
      <c r="G22" s="28"/>
      <c r="H22" s="28"/>
    </row>
    <row r="23" spans="1:12" ht="15.75" x14ac:dyDescent="0.25">
      <c r="A23" s="48"/>
      <c r="B23" s="49"/>
      <c r="C23" s="48"/>
      <c r="D23" s="48"/>
      <c r="E23" s="48"/>
      <c r="F23" s="29"/>
      <c r="G23" s="29"/>
      <c r="H23" s="29"/>
    </row>
    <row r="24" spans="1:12" ht="11.25" customHeight="1" x14ac:dyDescent="0.25">
      <c r="A24" s="127" t="s">
        <v>0</v>
      </c>
      <c r="B24" s="127" t="s">
        <v>2</v>
      </c>
      <c r="C24" s="127" t="s">
        <v>1</v>
      </c>
      <c r="D24" s="127" t="s">
        <v>16</v>
      </c>
      <c r="E24" s="127" t="s">
        <v>19</v>
      </c>
      <c r="F24" s="27"/>
      <c r="G24" s="27"/>
      <c r="H24" s="27"/>
    </row>
    <row r="25" spans="1:12" ht="19.5" customHeight="1" x14ac:dyDescent="0.25">
      <c r="A25" s="127"/>
      <c r="B25" s="127"/>
      <c r="C25" s="127"/>
      <c r="D25" s="127"/>
      <c r="E25" s="127"/>
      <c r="F25" s="27"/>
      <c r="G25" s="27"/>
      <c r="H25" s="27"/>
    </row>
    <row r="26" spans="1:12" ht="19.5" customHeight="1" x14ac:dyDescent="0.25">
      <c r="A26" s="121" t="s">
        <v>147</v>
      </c>
      <c r="B26" s="122"/>
      <c r="C26" s="122"/>
      <c r="D26" s="122"/>
      <c r="E26" s="123"/>
      <c r="F26" s="27"/>
      <c r="G26" s="27"/>
      <c r="H26" s="27"/>
    </row>
    <row r="27" spans="1:12" ht="19.5" customHeight="1" x14ac:dyDescent="0.25">
      <c r="A27" s="118" t="s">
        <v>136</v>
      </c>
      <c r="B27" s="119"/>
      <c r="C27" s="119"/>
      <c r="D27" s="119"/>
      <c r="E27" s="120"/>
      <c r="F27" s="27"/>
      <c r="G27" s="27"/>
      <c r="H27" s="27"/>
    </row>
    <row r="28" spans="1:12" ht="19.5" customHeight="1" x14ac:dyDescent="0.25">
      <c r="A28" s="81"/>
      <c r="B28" s="88" t="s">
        <v>56</v>
      </c>
      <c r="C28" s="81"/>
      <c r="D28" s="81"/>
      <c r="E28" s="81"/>
      <c r="F28" s="27"/>
      <c r="G28" s="27"/>
      <c r="H28" s="27"/>
    </row>
    <row r="29" spans="1:12" x14ac:dyDescent="0.25">
      <c r="A29" s="51">
        <v>1</v>
      </c>
      <c r="B29" s="52" t="s">
        <v>139</v>
      </c>
      <c r="C29" s="53" t="s">
        <v>3</v>
      </c>
      <c r="D29" s="54">
        <f>1500*20*0.7</f>
        <v>21000</v>
      </c>
      <c r="E29" s="55"/>
      <c r="F29" s="30"/>
      <c r="G29" s="30"/>
      <c r="H29" s="30"/>
    </row>
    <row r="30" spans="1:12" x14ac:dyDescent="0.25">
      <c r="A30" s="83"/>
      <c r="B30" s="87" t="s">
        <v>57</v>
      </c>
      <c r="C30" s="86"/>
      <c r="D30" s="89"/>
      <c r="E30" s="84"/>
      <c r="F30" s="31"/>
      <c r="G30" s="31"/>
      <c r="H30" s="31"/>
    </row>
    <row r="31" spans="1:12" ht="15.75" customHeight="1" x14ac:dyDescent="0.25">
      <c r="A31" s="55">
        <v>2</v>
      </c>
      <c r="B31" s="59" t="s">
        <v>134</v>
      </c>
      <c r="C31" s="53" t="s">
        <v>4</v>
      </c>
      <c r="D31" s="54">
        <v>31</v>
      </c>
      <c r="E31" s="55"/>
      <c r="F31" s="30"/>
      <c r="G31" s="30"/>
      <c r="H31" s="30"/>
    </row>
    <row r="32" spans="1:12" ht="27.75" customHeight="1" x14ac:dyDescent="0.25">
      <c r="A32" s="55">
        <f>A31+1</f>
        <v>3</v>
      </c>
      <c r="B32" s="59" t="s">
        <v>58</v>
      </c>
      <c r="C32" s="53" t="s">
        <v>14</v>
      </c>
      <c r="D32" s="54" t="s">
        <v>142</v>
      </c>
      <c r="E32" s="55"/>
      <c r="F32" s="30"/>
      <c r="G32" s="30"/>
      <c r="H32" s="30"/>
    </row>
    <row r="33" spans="1:11" ht="15.75" customHeight="1" outlineLevel="1" x14ac:dyDescent="0.25">
      <c r="A33" s="55"/>
      <c r="B33" s="59" t="s">
        <v>59</v>
      </c>
      <c r="C33" s="53" t="s">
        <v>15</v>
      </c>
      <c r="D33" s="54">
        <v>6.68</v>
      </c>
      <c r="E33" s="60"/>
      <c r="F33" s="32"/>
      <c r="G33" s="32"/>
      <c r="H33" s="32"/>
    </row>
    <row r="34" spans="1:11" ht="15" customHeight="1" x14ac:dyDescent="0.25">
      <c r="A34" s="55">
        <v>7</v>
      </c>
      <c r="B34" s="61" t="s">
        <v>31</v>
      </c>
      <c r="C34" s="62" t="s">
        <v>4</v>
      </c>
      <c r="D34" s="57">
        <v>31</v>
      </c>
      <c r="E34" s="63"/>
      <c r="F34" s="33"/>
      <c r="G34" s="33"/>
      <c r="H34" s="33"/>
      <c r="I34" s="1"/>
    </row>
    <row r="35" spans="1:11" ht="15" customHeight="1" x14ac:dyDescent="0.25">
      <c r="A35" s="55">
        <f t="shared" ref="A35:A36" si="0">A34+1</f>
        <v>8</v>
      </c>
      <c r="B35" s="61" t="s">
        <v>20</v>
      </c>
      <c r="C35" s="62" t="s">
        <v>6</v>
      </c>
      <c r="D35" s="57">
        <v>147</v>
      </c>
      <c r="E35" s="63"/>
      <c r="F35" s="33"/>
      <c r="G35" s="33"/>
      <c r="H35" s="33"/>
      <c r="I35" s="1"/>
    </row>
    <row r="36" spans="1:11" ht="15" customHeight="1" x14ac:dyDescent="0.25">
      <c r="A36" s="55">
        <f t="shared" si="0"/>
        <v>9</v>
      </c>
      <c r="B36" s="59" t="s">
        <v>60</v>
      </c>
      <c r="C36" s="54" t="s">
        <v>6</v>
      </c>
      <c r="D36" s="54">
        <v>147</v>
      </c>
      <c r="E36" s="63"/>
      <c r="F36" s="33"/>
      <c r="G36" s="33"/>
      <c r="H36" s="33"/>
      <c r="I36" s="1"/>
    </row>
    <row r="37" spans="1:11" ht="15" customHeight="1" outlineLevel="1" x14ac:dyDescent="0.25">
      <c r="A37" s="51"/>
      <c r="B37" s="59" t="s">
        <v>29</v>
      </c>
      <c r="C37" s="53" t="s">
        <v>18</v>
      </c>
      <c r="D37" s="64">
        <v>44</v>
      </c>
      <c r="E37" s="63"/>
      <c r="F37" s="33"/>
      <c r="G37" s="33"/>
      <c r="H37" s="33"/>
      <c r="I37" s="1"/>
    </row>
    <row r="38" spans="1:11" x14ac:dyDescent="0.25">
      <c r="A38" s="55">
        <v>10</v>
      </c>
      <c r="B38" s="61" t="s">
        <v>21</v>
      </c>
      <c r="C38" s="62" t="s">
        <v>3</v>
      </c>
      <c r="D38" s="55">
        <v>16.149999999999999</v>
      </c>
      <c r="E38" s="55"/>
      <c r="F38" s="30"/>
      <c r="G38" s="30"/>
      <c r="H38" s="30"/>
    </row>
    <row r="39" spans="1:11" outlineLevel="1" x14ac:dyDescent="0.25">
      <c r="A39" s="55"/>
      <c r="B39" s="61" t="s">
        <v>32</v>
      </c>
      <c r="C39" s="62" t="s">
        <v>3</v>
      </c>
      <c r="D39" s="65">
        <v>3.94</v>
      </c>
      <c r="E39" s="55"/>
      <c r="F39" s="30"/>
      <c r="G39" s="30"/>
      <c r="H39" s="30"/>
    </row>
    <row r="40" spans="1:11" outlineLevel="1" x14ac:dyDescent="0.25">
      <c r="A40" s="55"/>
      <c r="B40" s="61" t="s">
        <v>30</v>
      </c>
      <c r="C40" s="62" t="s">
        <v>3</v>
      </c>
      <c r="D40" s="65">
        <f>D38-D39</f>
        <v>12.209999999999999</v>
      </c>
      <c r="E40" s="55"/>
      <c r="F40" s="30"/>
      <c r="G40" s="30"/>
      <c r="H40" s="30"/>
    </row>
    <row r="41" spans="1:11" ht="15" customHeight="1" x14ac:dyDescent="0.25">
      <c r="A41" s="55">
        <v>11</v>
      </c>
      <c r="B41" s="59" t="s">
        <v>61</v>
      </c>
      <c r="C41" s="53" t="s">
        <v>15</v>
      </c>
      <c r="D41" s="66">
        <f>SUM(D42:D49)</f>
        <v>1.7896199999999998</v>
      </c>
      <c r="E41" s="67"/>
      <c r="F41" s="32"/>
      <c r="G41" s="32"/>
      <c r="H41" s="32"/>
    </row>
    <row r="42" spans="1:11" s="5" customFormat="1" ht="15" customHeight="1" outlineLevel="1" x14ac:dyDescent="0.2">
      <c r="A42" s="68"/>
      <c r="B42" s="59" t="s">
        <v>62</v>
      </c>
      <c r="C42" s="53" t="s">
        <v>15</v>
      </c>
      <c r="D42" s="58">
        <f>(17.14*2+8.57*7+17.14*18+8.57*3+34.28+8.57*2+8.57*2)/1000</f>
        <v>0.49705999999999995</v>
      </c>
      <c r="E42" s="67"/>
      <c r="F42" s="34"/>
      <c r="G42" s="34"/>
      <c r="H42" s="34"/>
      <c r="I42" s="35"/>
    </row>
    <row r="43" spans="1:11" ht="15" customHeight="1" outlineLevel="1" x14ac:dyDescent="0.25">
      <c r="A43" s="55"/>
      <c r="B43" s="59" t="s">
        <v>63</v>
      </c>
      <c r="C43" s="53" t="s">
        <v>15</v>
      </c>
      <c r="D43" s="66">
        <v>3.1E-2</v>
      </c>
      <c r="E43" s="67"/>
      <c r="F43" s="32"/>
      <c r="G43" s="32"/>
      <c r="H43" s="32"/>
    </row>
    <row r="44" spans="1:11" ht="15" customHeight="1" outlineLevel="1" x14ac:dyDescent="0.25">
      <c r="A44" s="55"/>
      <c r="B44" s="59" t="s">
        <v>64</v>
      </c>
      <c r="C44" s="53" t="s">
        <v>15</v>
      </c>
      <c r="D44" s="66">
        <v>0.25800000000000001</v>
      </c>
      <c r="E44" s="67"/>
      <c r="F44"/>
      <c r="G44"/>
      <c r="H44"/>
      <c r="I44"/>
      <c r="J44"/>
      <c r="K44"/>
    </row>
    <row r="45" spans="1:11" ht="15" customHeight="1" outlineLevel="1" x14ac:dyDescent="0.25">
      <c r="A45" s="55"/>
      <c r="B45" s="59" t="s">
        <v>65</v>
      </c>
      <c r="C45" s="54" t="s">
        <v>15</v>
      </c>
      <c r="D45" s="66">
        <f>12.72/1000</f>
        <v>1.272E-2</v>
      </c>
      <c r="E45" s="67"/>
      <c r="F45"/>
      <c r="G45"/>
      <c r="H45"/>
      <c r="I45"/>
      <c r="J45"/>
      <c r="K45"/>
    </row>
    <row r="46" spans="1:11" ht="15" customHeight="1" outlineLevel="1" x14ac:dyDescent="0.25">
      <c r="A46" s="55"/>
      <c r="B46" s="61" t="s">
        <v>66</v>
      </c>
      <c r="C46" s="54" t="s">
        <v>15</v>
      </c>
      <c r="D46" s="66">
        <v>9.1999999999999998E-2</v>
      </c>
      <c r="E46" s="67"/>
      <c r="F46"/>
      <c r="G46"/>
      <c r="H46"/>
      <c r="I46"/>
      <c r="J46"/>
      <c r="K46"/>
    </row>
    <row r="47" spans="1:11" s="5" customFormat="1" ht="15" customHeight="1" outlineLevel="1" x14ac:dyDescent="0.25">
      <c r="A47" s="68"/>
      <c r="B47" s="61" t="s">
        <v>135</v>
      </c>
      <c r="C47" s="54" t="s">
        <v>15</v>
      </c>
      <c r="D47" s="66">
        <f>(0.88*7+5.4)/1000</f>
        <v>1.1560000000000001E-2</v>
      </c>
      <c r="E47" s="67"/>
      <c r="F47"/>
      <c r="G47"/>
      <c r="H47"/>
      <c r="I47"/>
      <c r="J47"/>
      <c r="K47"/>
    </row>
    <row r="48" spans="1:11" s="5" customFormat="1" ht="15" customHeight="1" outlineLevel="1" x14ac:dyDescent="0.25">
      <c r="A48" s="68"/>
      <c r="B48" s="61" t="s">
        <v>59</v>
      </c>
      <c r="C48" s="54" t="s">
        <v>15</v>
      </c>
      <c r="D48" s="66">
        <f>339.38/1000</f>
        <v>0.33938000000000001</v>
      </c>
      <c r="E48" s="67"/>
      <c r="F48"/>
      <c r="G48"/>
      <c r="H48"/>
      <c r="I48"/>
      <c r="J48"/>
      <c r="K48"/>
    </row>
    <row r="49" spans="1:12" s="5" customFormat="1" ht="15" customHeight="1" outlineLevel="1" x14ac:dyDescent="0.25">
      <c r="A49" s="68"/>
      <c r="B49" s="61" t="s">
        <v>22</v>
      </c>
      <c r="C49" s="54" t="s">
        <v>15</v>
      </c>
      <c r="D49" s="66">
        <f>547.9/1000</f>
        <v>0.54789999999999994</v>
      </c>
      <c r="E49" s="67"/>
      <c r="F49"/>
      <c r="G49"/>
      <c r="H49"/>
      <c r="I49"/>
      <c r="J49"/>
      <c r="K49"/>
    </row>
    <row r="50" spans="1:12" ht="15.75" customHeight="1" x14ac:dyDescent="0.25">
      <c r="A50" s="55">
        <v>12</v>
      </c>
      <c r="B50" s="59" t="s">
        <v>67</v>
      </c>
      <c r="C50" s="53" t="s">
        <v>14</v>
      </c>
      <c r="D50" s="107" t="s">
        <v>141</v>
      </c>
      <c r="E50" s="55"/>
      <c r="F50"/>
      <c r="G50"/>
      <c r="H50"/>
      <c r="I50"/>
      <c r="J50"/>
      <c r="K50"/>
    </row>
    <row r="51" spans="1:12" ht="15.75" customHeight="1" x14ac:dyDescent="0.25">
      <c r="A51" s="95">
        <f>A50+1</f>
        <v>13</v>
      </c>
      <c r="B51" s="59" t="s">
        <v>68</v>
      </c>
      <c r="C51" s="53" t="s">
        <v>14</v>
      </c>
      <c r="D51" s="55" t="s">
        <v>69</v>
      </c>
      <c r="E51" s="55"/>
      <c r="F51"/>
      <c r="G51"/>
      <c r="H51"/>
      <c r="I51"/>
      <c r="J51"/>
      <c r="K51"/>
    </row>
    <row r="52" spans="1:12" ht="15.75" customHeight="1" x14ac:dyDescent="0.25">
      <c r="A52" s="95">
        <f t="shared" ref="A52:A53" si="1">A51+1</f>
        <v>14</v>
      </c>
      <c r="B52" s="59" t="s">
        <v>70</v>
      </c>
      <c r="C52" s="53" t="s">
        <v>14</v>
      </c>
      <c r="D52" s="107" t="s">
        <v>140</v>
      </c>
      <c r="E52" s="55"/>
      <c r="F52"/>
      <c r="G52"/>
      <c r="H52"/>
      <c r="I52"/>
      <c r="J52"/>
      <c r="K52"/>
    </row>
    <row r="53" spans="1:12" ht="15" customHeight="1" x14ac:dyDescent="0.25">
      <c r="A53" s="95">
        <f t="shared" si="1"/>
        <v>15</v>
      </c>
      <c r="B53" s="59" t="s">
        <v>60</v>
      </c>
      <c r="C53" s="54" t="s">
        <v>6</v>
      </c>
      <c r="D53" s="54">
        <v>154</v>
      </c>
      <c r="E53" s="63"/>
      <c r="F53"/>
      <c r="G53"/>
      <c r="H53"/>
      <c r="I53"/>
      <c r="J53"/>
      <c r="K53"/>
    </row>
    <row r="54" spans="1:12" ht="15" customHeight="1" outlineLevel="1" x14ac:dyDescent="0.25">
      <c r="A54" s="51"/>
      <c r="B54" s="59" t="s">
        <v>71</v>
      </c>
      <c r="C54" s="53" t="s">
        <v>18</v>
      </c>
      <c r="D54" s="64">
        <v>46</v>
      </c>
      <c r="E54" s="63"/>
      <c r="F54"/>
      <c r="G54"/>
      <c r="H54"/>
      <c r="I54"/>
      <c r="J54"/>
      <c r="K54"/>
    </row>
    <row r="55" spans="1:12" ht="15" customHeight="1" x14ac:dyDescent="0.25">
      <c r="A55" s="55">
        <f>A53+1</f>
        <v>16</v>
      </c>
      <c r="B55" s="59" t="s">
        <v>72</v>
      </c>
      <c r="C55" s="54" t="s">
        <v>6</v>
      </c>
      <c r="D55" s="54">
        <v>154</v>
      </c>
      <c r="E55" s="63"/>
      <c r="F55"/>
      <c r="G55"/>
      <c r="H55"/>
      <c r="I55"/>
      <c r="J55"/>
      <c r="K55"/>
    </row>
    <row r="56" spans="1:12" ht="15" customHeight="1" outlineLevel="1" x14ac:dyDescent="0.25">
      <c r="A56" s="51"/>
      <c r="B56" s="59" t="s">
        <v>28</v>
      </c>
      <c r="C56" s="53" t="s">
        <v>18</v>
      </c>
      <c r="D56" s="64">
        <v>54</v>
      </c>
      <c r="E56" s="63"/>
      <c r="F56"/>
      <c r="G56"/>
      <c r="H56"/>
      <c r="I56"/>
      <c r="J56"/>
      <c r="K56"/>
    </row>
    <row r="57" spans="1:12" ht="15" customHeight="1" x14ac:dyDescent="0.25">
      <c r="A57" s="83"/>
      <c r="B57" s="87" t="s">
        <v>73</v>
      </c>
      <c r="C57" s="86"/>
      <c r="D57" s="90"/>
      <c r="E57" s="91"/>
      <c r="F57"/>
      <c r="G57"/>
      <c r="H57"/>
      <c r="I57"/>
      <c r="J57"/>
      <c r="K57"/>
    </row>
    <row r="58" spans="1:12" ht="15" customHeight="1" x14ac:dyDescent="0.25">
      <c r="A58" s="55">
        <f>A55+1</f>
        <v>17</v>
      </c>
      <c r="B58" s="59" t="s">
        <v>126</v>
      </c>
      <c r="C58" s="53" t="s">
        <v>74</v>
      </c>
      <c r="D58" s="69">
        <v>28</v>
      </c>
      <c r="E58" s="92"/>
      <c r="F58"/>
      <c r="G58"/>
      <c r="H58"/>
      <c r="I58"/>
      <c r="J58"/>
      <c r="K58"/>
    </row>
    <row r="59" spans="1:12" ht="15" customHeight="1" x14ac:dyDescent="0.25">
      <c r="A59" s="55">
        <f t="shared" ref="A59:A60" si="2">A58+1</f>
        <v>18</v>
      </c>
      <c r="B59" s="59" t="s">
        <v>127</v>
      </c>
      <c r="C59" s="53" t="s">
        <v>74</v>
      </c>
      <c r="D59" s="70">
        <v>25</v>
      </c>
      <c r="E59" s="92"/>
      <c r="F59"/>
      <c r="G59"/>
      <c r="H59"/>
      <c r="I59"/>
      <c r="J59"/>
      <c r="K59"/>
    </row>
    <row r="60" spans="1:12" x14ac:dyDescent="0.25">
      <c r="A60" s="55">
        <f t="shared" si="2"/>
        <v>19</v>
      </c>
      <c r="B60" s="59" t="s">
        <v>128</v>
      </c>
      <c r="C60" s="53" t="s">
        <v>74</v>
      </c>
      <c r="D60" s="70">
        <v>3</v>
      </c>
      <c r="E60" s="57"/>
      <c r="F60"/>
      <c r="G60"/>
      <c r="H60"/>
      <c r="I60"/>
      <c r="J60"/>
      <c r="K60"/>
    </row>
    <row r="61" spans="1:12" x14ac:dyDescent="0.25">
      <c r="A61" s="83"/>
      <c r="B61" s="87" t="s">
        <v>144</v>
      </c>
      <c r="C61" s="86"/>
      <c r="D61" s="86"/>
      <c r="E61" s="84"/>
      <c r="F61"/>
      <c r="G61"/>
      <c r="H61"/>
      <c r="I61"/>
      <c r="J61"/>
      <c r="K61"/>
    </row>
    <row r="62" spans="1:12" s="4" customFormat="1" ht="38.25" x14ac:dyDescent="0.25">
      <c r="A62" s="55">
        <f>A60+1</f>
        <v>20</v>
      </c>
      <c r="B62" s="59" t="s">
        <v>75</v>
      </c>
      <c r="C62" s="53" t="s">
        <v>76</v>
      </c>
      <c r="D62" s="54" t="s">
        <v>143</v>
      </c>
      <c r="E62" s="55"/>
      <c r="F62"/>
      <c r="G62"/>
      <c r="H62"/>
      <c r="I62"/>
      <c r="J62"/>
      <c r="K62"/>
      <c r="L62" s="1"/>
    </row>
    <row r="63" spans="1:12" s="4" customFormat="1" outlineLevel="1" x14ac:dyDescent="0.25">
      <c r="A63" s="55"/>
      <c r="B63" s="59" t="s">
        <v>77</v>
      </c>
      <c r="C63" s="53" t="s">
        <v>15</v>
      </c>
      <c r="D63" s="54">
        <v>1.49</v>
      </c>
      <c r="E63" s="55"/>
      <c r="F63"/>
      <c r="G63"/>
      <c r="H63"/>
      <c r="I63"/>
      <c r="J63"/>
      <c r="K63"/>
      <c r="L63" s="1"/>
    </row>
    <row r="64" spans="1:12" s="4" customFormat="1" ht="28.5" customHeight="1" x14ac:dyDescent="0.25">
      <c r="A64" s="55">
        <f>A62+1</f>
        <v>21</v>
      </c>
      <c r="B64" s="59" t="s">
        <v>124</v>
      </c>
      <c r="C64" s="53" t="s">
        <v>78</v>
      </c>
      <c r="D64" s="54">
        <v>1</v>
      </c>
      <c r="E64" s="55"/>
      <c r="F64"/>
      <c r="G64"/>
      <c r="H64"/>
      <c r="I64"/>
      <c r="J64"/>
      <c r="K64"/>
      <c r="L64" s="1"/>
    </row>
    <row r="65" spans="1:12" s="4" customFormat="1" ht="28.5" customHeight="1" x14ac:dyDescent="0.25">
      <c r="A65" s="55">
        <f t="shared" ref="A65" si="3">A64+1</f>
        <v>22</v>
      </c>
      <c r="B65" s="59" t="s">
        <v>125</v>
      </c>
      <c r="C65" s="53" t="s">
        <v>78</v>
      </c>
      <c r="D65" s="54">
        <v>1</v>
      </c>
      <c r="E65" s="55"/>
      <c r="F65"/>
      <c r="G65"/>
      <c r="H65"/>
      <c r="I65"/>
      <c r="J65"/>
      <c r="K65"/>
      <c r="L65" s="1"/>
    </row>
    <row r="66" spans="1:12" s="4" customFormat="1" x14ac:dyDescent="0.25">
      <c r="A66" s="83"/>
      <c r="B66" s="87" t="s">
        <v>79</v>
      </c>
      <c r="C66" s="86"/>
      <c r="D66" s="86"/>
      <c r="E66" s="84"/>
      <c r="F66"/>
      <c r="G66"/>
      <c r="H66"/>
      <c r="I66"/>
      <c r="J66"/>
      <c r="K66"/>
      <c r="L66" s="1"/>
    </row>
    <row r="67" spans="1:12" s="4" customFormat="1" x14ac:dyDescent="0.25">
      <c r="A67" s="55">
        <f>A65+1</f>
        <v>23</v>
      </c>
      <c r="B67" s="59" t="s">
        <v>80</v>
      </c>
      <c r="C67" s="54" t="s">
        <v>4</v>
      </c>
      <c r="D67" s="54">
        <v>80</v>
      </c>
      <c r="E67" s="55"/>
      <c r="F67"/>
      <c r="G67"/>
      <c r="H67"/>
      <c r="I67"/>
      <c r="J67"/>
      <c r="K67"/>
      <c r="L67" s="1"/>
    </row>
    <row r="68" spans="1:12" s="4" customFormat="1" outlineLevel="1" x14ac:dyDescent="0.25">
      <c r="A68" s="55"/>
      <c r="B68" s="71" t="s">
        <v>129</v>
      </c>
      <c r="C68" s="54" t="s">
        <v>4</v>
      </c>
      <c r="D68" s="54">
        <v>80</v>
      </c>
      <c r="E68" s="55"/>
      <c r="F68"/>
      <c r="G68"/>
      <c r="H68"/>
      <c r="I68"/>
      <c r="J68"/>
      <c r="K68"/>
      <c r="L68" s="1"/>
    </row>
    <row r="69" spans="1:12" s="4" customFormat="1" outlineLevel="1" x14ac:dyDescent="0.25">
      <c r="A69" s="55"/>
      <c r="B69" s="71" t="s">
        <v>81</v>
      </c>
      <c r="C69" s="54" t="s">
        <v>4</v>
      </c>
      <c r="D69" s="54">
        <v>80</v>
      </c>
      <c r="E69" s="55"/>
      <c r="F69" s="30"/>
      <c r="G69" s="30"/>
      <c r="H69" s="30"/>
      <c r="J69" s="1"/>
      <c r="K69" s="1"/>
      <c r="L69" s="1"/>
    </row>
    <row r="70" spans="1:12" s="4" customFormat="1" outlineLevel="1" x14ac:dyDescent="0.25">
      <c r="A70" s="55"/>
      <c r="B70" s="71" t="s">
        <v>82</v>
      </c>
      <c r="C70" s="54" t="s">
        <v>4</v>
      </c>
      <c r="D70" s="54">
        <v>80</v>
      </c>
      <c r="E70" s="55"/>
      <c r="F70" s="30"/>
      <c r="G70" s="30"/>
      <c r="H70" s="30"/>
      <c r="J70" s="1"/>
      <c r="K70" s="1"/>
      <c r="L70" s="1"/>
    </row>
    <row r="71" spans="1:12" s="4" customFormat="1" x14ac:dyDescent="0.25">
      <c r="A71" s="55">
        <f>A67+1</f>
        <v>24</v>
      </c>
      <c r="B71" s="59" t="s">
        <v>83</v>
      </c>
      <c r="C71" s="54" t="s">
        <v>4</v>
      </c>
      <c r="D71" s="54">
        <v>3</v>
      </c>
      <c r="E71" s="55"/>
      <c r="F71" s="30"/>
      <c r="G71" s="30"/>
      <c r="H71" s="30"/>
      <c r="J71" s="1"/>
      <c r="K71" s="1"/>
      <c r="L71" s="1"/>
    </row>
    <row r="72" spans="1:12" s="4" customFormat="1" outlineLevel="1" x14ac:dyDescent="0.25">
      <c r="A72" s="55"/>
      <c r="B72" s="59" t="s">
        <v>84</v>
      </c>
      <c r="C72" s="54" t="s">
        <v>4</v>
      </c>
      <c r="D72" s="54">
        <v>3</v>
      </c>
      <c r="E72" s="55"/>
      <c r="F72" s="30"/>
      <c r="G72" s="30"/>
      <c r="H72" s="30"/>
      <c r="J72" s="1"/>
      <c r="K72" s="1"/>
      <c r="L72" s="1"/>
    </row>
    <row r="73" spans="1:12" s="4" customFormat="1" x14ac:dyDescent="0.25">
      <c r="A73" s="55">
        <f>A71+1</f>
        <v>25</v>
      </c>
      <c r="B73" s="59" t="s">
        <v>85</v>
      </c>
      <c r="C73" s="54" t="s">
        <v>4</v>
      </c>
      <c r="D73" s="54">
        <v>6</v>
      </c>
      <c r="E73" s="55"/>
      <c r="F73" s="30"/>
      <c r="G73" s="30"/>
      <c r="H73" s="30"/>
      <c r="J73" s="1"/>
      <c r="K73" s="1"/>
      <c r="L73" s="1"/>
    </row>
    <row r="74" spans="1:12" s="4" customFormat="1" outlineLevel="1" x14ac:dyDescent="0.25">
      <c r="A74" s="55"/>
      <c r="B74" s="71" t="s">
        <v>86</v>
      </c>
      <c r="C74" s="54" t="s">
        <v>4</v>
      </c>
      <c r="D74" s="54">
        <v>6</v>
      </c>
      <c r="E74" s="55"/>
      <c r="F74" s="30"/>
      <c r="G74" s="30"/>
      <c r="H74" s="30"/>
      <c r="J74" s="1"/>
      <c r="K74" s="1"/>
      <c r="L74" s="1"/>
    </row>
    <row r="75" spans="1:12" s="4" customFormat="1" x14ac:dyDescent="0.25">
      <c r="A75" s="55">
        <f>A73+1</f>
        <v>26</v>
      </c>
      <c r="B75" s="52" t="s">
        <v>88</v>
      </c>
      <c r="C75" s="53" t="s">
        <v>87</v>
      </c>
      <c r="D75" s="54">
        <v>28</v>
      </c>
      <c r="E75" s="55"/>
      <c r="F75" s="30"/>
      <c r="G75" s="30"/>
      <c r="H75" s="30"/>
      <c r="J75" s="1"/>
      <c r="K75" s="1"/>
      <c r="L75" s="1"/>
    </row>
    <row r="76" spans="1:12" s="4" customFormat="1" outlineLevel="1" x14ac:dyDescent="0.25">
      <c r="A76" s="51"/>
      <c r="B76" s="52" t="s">
        <v>89</v>
      </c>
      <c r="C76" s="53" t="s">
        <v>87</v>
      </c>
      <c r="D76" s="54">
        <v>28</v>
      </c>
      <c r="E76" s="55"/>
      <c r="F76" s="30"/>
      <c r="G76" s="30"/>
      <c r="H76" s="30"/>
      <c r="J76" s="1"/>
      <c r="K76" s="1"/>
      <c r="L76" s="1"/>
    </row>
    <row r="77" spans="1:12" s="4" customFormat="1" x14ac:dyDescent="0.25">
      <c r="A77" s="83"/>
      <c r="B77" s="87" t="s">
        <v>90</v>
      </c>
      <c r="C77" s="86"/>
      <c r="D77" s="86"/>
      <c r="E77" s="84"/>
      <c r="F77" s="31"/>
      <c r="G77" s="31"/>
      <c r="H77" s="31"/>
      <c r="J77" s="1"/>
      <c r="K77" s="1"/>
      <c r="L77" s="1"/>
    </row>
    <row r="78" spans="1:12" s="4" customFormat="1" ht="15" customHeight="1" x14ac:dyDescent="0.25">
      <c r="A78" s="55">
        <f>A75+1</f>
        <v>27</v>
      </c>
      <c r="B78" s="59" t="s">
        <v>91</v>
      </c>
      <c r="C78" s="54" t="s">
        <v>3</v>
      </c>
      <c r="D78" s="54">
        <v>15</v>
      </c>
      <c r="E78" s="55"/>
      <c r="F78" s="30"/>
      <c r="G78" s="30"/>
      <c r="H78" s="30"/>
    </row>
    <row r="79" spans="1:12" s="4" customFormat="1" ht="15" customHeight="1" x14ac:dyDescent="0.25">
      <c r="A79" s="55">
        <f t="shared" ref="A79" si="4">A78+1</f>
        <v>28</v>
      </c>
      <c r="B79" s="59" t="s">
        <v>92</v>
      </c>
      <c r="C79" s="54" t="s">
        <v>4</v>
      </c>
      <c r="D79" s="54">
        <v>6</v>
      </c>
      <c r="E79" s="55"/>
      <c r="F79" s="30"/>
      <c r="G79" s="30"/>
      <c r="H79" s="30"/>
    </row>
    <row r="80" spans="1:12" s="4" customFormat="1" ht="15" customHeight="1" outlineLevel="1" x14ac:dyDescent="0.25">
      <c r="A80" s="55"/>
      <c r="B80" s="59" t="s">
        <v>93</v>
      </c>
      <c r="C80" s="54" t="s">
        <v>15</v>
      </c>
      <c r="D80" s="54">
        <v>1.4999999999999999E-2</v>
      </c>
      <c r="E80" s="55"/>
      <c r="F80" s="30"/>
      <c r="G80" s="30"/>
      <c r="H80" s="30"/>
    </row>
    <row r="81" spans="1:12" s="4" customFormat="1" ht="15" customHeight="1" x14ac:dyDescent="0.25">
      <c r="A81" s="55">
        <f>A79+1</f>
        <v>29</v>
      </c>
      <c r="B81" s="59" t="s">
        <v>94</v>
      </c>
      <c r="C81" s="54" t="s">
        <v>5</v>
      </c>
      <c r="D81" s="54">
        <v>30</v>
      </c>
      <c r="E81" s="55"/>
      <c r="F81" s="30"/>
      <c r="G81" s="30"/>
      <c r="H81" s="30"/>
    </row>
    <row r="82" spans="1:12" s="4" customFormat="1" ht="15" customHeight="1" outlineLevel="1" x14ac:dyDescent="0.25">
      <c r="A82" s="55"/>
      <c r="B82" s="59" t="s">
        <v>95</v>
      </c>
      <c r="C82" s="54" t="s">
        <v>15</v>
      </c>
      <c r="D82" s="54">
        <v>3.7999999999999999E-2</v>
      </c>
      <c r="E82" s="55"/>
      <c r="F82" s="30"/>
      <c r="G82" s="30"/>
      <c r="H82" s="30"/>
    </row>
    <row r="83" spans="1:12" s="4" customFormat="1" ht="15" customHeight="1" x14ac:dyDescent="0.25">
      <c r="A83" s="55">
        <f>A81+1</f>
        <v>30</v>
      </c>
      <c r="B83" s="59" t="s">
        <v>96</v>
      </c>
      <c r="C83" s="54" t="s">
        <v>3</v>
      </c>
      <c r="D83" s="54">
        <v>15</v>
      </c>
      <c r="E83" s="55"/>
      <c r="F83" s="30"/>
      <c r="G83" s="30"/>
      <c r="H83" s="30"/>
    </row>
    <row r="84" spans="1:12" s="4" customFormat="1" x14ac:dyDescent="0.25">
      <c r="A84" s="83"/>
      <c r="B84" s="87" t="s">
        <v>97</v>
      </c>
      <c r="C84" s="86"/>
      <c r="D84" s="89"/>
      <c r="E84" s="84"/>
      <c r="F84" s="31"/>
      <c r="G84" s="31"/>
      <c r="H84" s="31"/>
      <c r="J84" s="1"/>
      <c r="K84" s="1"/>
      <c r="L84" s="1"/>
    </row>
    <row r="85" spans="1:12" s="4" customFormat="1" x14ac:dyDescent="0.25">
      <c r="A85" s="55">
        <f>A83+1</f>
        <v>31</v>
      </c>
      <c r="B85" s="59" t="s">
        <v>98</v>
      </c>
      <c r="C85" s="54" t="s">
        <v>24</v>
      </c>
      <c r="D85" s="54">
        <v>3</v>
      </c>
      <c r="E85" s="58"/>
      <c r="F85" s="31"/>
      <c r="G85" s="31"/>
      <c r="H85" s="31"/>
      <c r="J85" s="1"/>
      <c r="K85" s="1"/>
      <c r="L85" s="1"/>
    </row>
    <row r="86" spans="1:12" s="4" customFormat="1" x14ac:dyDescent="0.25">
      <c r="A86" s="55">
        <f t="shared" ref="A86:A87" si="5">A85+1</f>
        <v>32</v>
      </c>
      <c r="B86" s="59" t="s">
        <v>99</v>
      </c>
      <c r="C86" s="54" t="s">
        <v>23</v>
      </c>
      <c r="D86" s="54">
        <v>3</v>
      </c>
      <c r="E86" s="58"/>
      <c r="F86" s="31"/>
      <c r="G86" s="31"/>
      <c r="H86" s="31"/>
      <c r="J86" s="1"/>
      <c r="K86" s="1"/>
      <c r="L86" s="1"/>
    </row>
    <row r="87" spans="1:12" s="4" customFormat="1" ht="15.75" customHeight="1" x14ac:dyDescent="0.25">
      <c r="A87" s="55">
        <f t="shared" si="5"/>
        <v>33</v>
      </c>
      <c r="B87" s="59" t="s">
        <v>100</v>
      </c>
      <c r="C87" s="54" t="s">
        <v>24</v>
      </c>
      <c r="D87" s="54">
        <v>6</v>
      </c>
      <c r="E87" s="58"/>
      <c r="F87" s="31"/>
      <c r="G87" s="31"/>
      <c r="H87" s="31"/>
      <c r="J87" s="1"/>
      <c r="K87" s="1"/>
      <c r="L87" s="1"/>
    </row>
    <row r="88" spans="1:12" s="4" customFormat="1" ht="15.75" customHeight="1" x14ac:dyDescent="0.25">
      <c r="A88" s="94"/>
      <c r="B88" s="96"/>
      <c r="C88" s="97"/>
      <c r="D88" s="97"/>
      <c r="E88" s="98"/>
      <c r="F88" s="31"/>
      <c r="G88" s="31"/>
      <c r="H88" s="31"/>
      <c r="J88" s="1"/>
      <c r="K88" s="1"/>
      <c r="L88" s="1"/>
    </row>
    <row r="89" spans="1:12" s="4" customFormat="1" ht="15.75" customHeight="1" x14ac:dyDescent="0.25">
      <c r="A89" s="115" t="s">
        <v>137</v>
      </c>
      <c r="B89" s="116"/>
      <c r="C89" s="116"/>
      <c r="D89" s="116"/>
      <c r="E89" s="117"/>
      <c r="F89" s="31"/>
      <c r="G89" s="31"/>
      <c r="H89" s="31"/>
      <c r="J89" s="1"/>
      <c r="K89" s="1"/>
      <c r="L89" s="1"/>
    </row>
    <row r="90" spans="1:12" ht="19.5" customHeight="1" x14ac:dyDescent="0.25">
      <c r="A90" s="81"/>
      <c r="B90" s="88" t="s">
        <v>56</v>
      </c>
      <c r="C90" s="81"/>
      <c r="D90" s="81"/>
      <c r="E90" s="81"/>
      <c r="F90" s="27"/>
      <c r="G90" s="27"/>
      <c r="H90" s="27"/>
    </row>
    <row r="91" spans="1:12" x14ac:dyDescent="0.25">
      <c r="A91" s="51">
        <v>1</v>
      </c>
      <c r="B91" s="52" t="s">
        <v>139</v>
      </c>
      <c r="C91" s="53" t="s">
        <v>3</v>
      </c>
      <c r="D91" s="54">
        <f>1500*20*0.7</f>
        <v>21000</v>
      </c>
      <c r="E91" s="95"/>
      <c r="F91" s="30"/>
      <c r="G91" s="30"/>
      <c r="H91" s="30"/>
    </row>
    <row r="92" spans="1:12" x14ac:dyDescent="0.25">
      <c r="A92" s="83"/>
      <c r="B92" s="87" t="s">
        <v>57</v>
      </c>
      <c r="C92" s="86"/>
      <c r="D92" s="89"/>
      <c r="E92" s="84"/>
      <c r="F92" s="31"/>
      <c r="G92" s="31"/>
      <c r="H92" s="31"/>
    </row>
    <row r="93" spans="1:12" ht="15.75" customHeight="1" x14ac:dyDescent="0.25">
      <c r="A93" s="95">
        <v>2</v>
      </c>
      <c r="B93" s="59" t="s">
        <v>134</v>
      </c>
      <c r="C93" s="53" t="s">
        <v>4</v>
      </c>
      <c r="D93" s="54">
        <v>31</v>
      </c>
      <c r="E93" s="95"/>
      <c r="F93" s="30"/>
      <c r="G93" s="30"/>
      <c r="H93" s="30"/>
    </row>
    <row r="94" spans="1:12" ht="27.75" customHeight="1" x14ac:dyDescent="0.25">
      <c r="A94" s="95">
        <f>A93+1</f>
        <v>3</v>
      </c>
      <c r="B94" s="59" t="s">
        <v>58</v>
      </c>
      <c r="C94" s="53" t="s">
        <v>14</v>
      </c>
      <c r="D94" s="54" t="s">
        <v>142</v>
      </c>
      <c r="E94" s="95"/>
      <c r="F94" s="30"/>
      <c r="G94" s="30"/>
      <c r="H94" s="30"/>
    </row>
    <row r="95" spans="1:12" ht="15.75" customHeight="1" outlineLevel="1" x14ac:dyDescent="0.25">
      <c r="A95" s="95"/>
      <c r="B95" s="59" t="s">
        <v>59</v>
      </c>
      <c r="C95" s="53" t="s">
        <v>15</v>
      </c>
      <c r="D95" s="54">
        <v>6.68</v>
      </c>
      <c r="E95" s="60"/>
      <c r="F95" s="32"/>
      <c r="G95" s="32"/>
      <c r="H95" s="32"/>
    </row>
    <row r="96" spans="1:12" ht="15" customHeight="1" x14ac:dyDescent="0.25">
      <c r="A96" s="95">
        <v>7</v>
      </c>
      <c r="B96" s="61" t="s">
        <v>31</v>
      </c>
      <c r="C96" s="62" t="s">
        <v>4</v>
      </c>
      <c r="D96" s="57">
        <v>31</v>
      </c>
      <c r="E96" s="63"/>
      <c r="F96" s="33"/>
      <c r="G96" s="33"/>
      <c r="H96" s="33"/>
      <c r="I96" s="1"/>
    </row>
    <row r="97" spans="1:11" ht="15" customHeight="1" x14ac:dyDescent="0.25">
      <c r="A97" s="95">
        <f t="shared" ref="A97:A98" si="6">A96+1</f>
        <v>8</v>
      </c>
      <c r="B97" s="61" t="s">
        <v>20</v>
      </c>
      <c r="C97" s="62" t="s">
        <v>6</v>
      </c>
      <c r="D97" s="57">
        <v>147</v>
      </c>
      <c r="E97" s="63"/>
      <c r="F97" s="33"/>
      <c r="G97" s="33"/>
      <c r="H97" s="33"/>
      <c r="I97" s="1"/>
    </row>
    <row r="98" spans="1:11" ht="15" customHeight="1" x14ac:dyDescent="0.25">
      <c r="A98" s="95">
        <f t="shared" si="6"/>
        <v>9</v>
      </c>
      <c r="B98" s="59" t="s">
        <v>60</v>
      </c>
      <c r="C98" s="54" t="s">
        <v>6</v>
      </c>
      <c r="D98" s="54">
        <v>147</v>
      </c>
      <c r="E98" s="63"/>
      <c r="F98" s="33"/>
      <c r="G98" s="33"/>
      <c r="H98" s="33"/>
      <c r="I98" s="1"/>
    </row>
    <row r="99" spans="1:11" ht="15" customHeight="1" outlineLevel="1" x14ac:dyDescent="0.25">
      <c r="A99" s="51"/>
      <c r="B99" s="59" t="s">
        <v>29</v>
      </c>
      <c r="C99" s="53" t="s">
        <v>18</v>
      </c>
      <c r="D99" s="64">
        <v>44</v>
      </c>
      <c r="E99" s="63"/>
      <c r="F99" s="33"/>
      <c r="G99" s="33"/>
      <c r="H99" s="33"/>
      <c r="I99" s="1"/>
    </row>
    <row r="100" spans="1:11" x14ac:dyDescent="0.25">
      <c r="A100" s="95">
        <v>10</v>
      </c>
      <c r="B100" s="61" t="s">
        <v>21</v>
      </c>
      <c r="C100" s="62" t="s">
        <v>3</v>
      </c>
      <c r="D100" s="95">
        <v>16.149999999999999</v>
      </c>
      <c r="E100" s="95"/>
      <c r="F100" s="30"/>
      <c r="G100" s="30"/>
      <c r="H100" s="30"/>
    </row>
    <row r="101" spans="1:11" outlineLevel="1" x14ac:dyDescent="0.25">
      <c r="A101" s="95"/>
      <c r="B101" s="61" t="s">
        <v>32</v>
      </c>
      <c r="C101" s="62" t="s">
        <v>3</v>
      </c>
      <c r="D101" s="65">
        <v>3.94</v>
      </c>
      <c r="E101" s="95"/>
      <c r="F101" s="30"/>
      <c r="G101" s="30"/>
      <c r="H101" s="30"/>
    </row>
    <row r="102" spans="1:11" outlineLevel="1" x14ac:dyDescent="0.25">
      <c r="A102" s="95"/>
      <c r="B102" s="61" t="s">
        <v>30</v>
      </c>
      <c r="C102" s="62" t="s">
        <v>3</v>
      </c>
      <c r="D102" s="65">
        <f>D100-D101</f>
        <v>12.209999999999999</v>
      </c>
      <c r="E102" s="95"/>
      <c r="F102" s="30"/>
      <c r="G102" s="30"/>
      <c r="H102" s="30"/>
    </row>
    <row r="103" spans="1:11" ht="15" customHeight="1" x14ac:dyDescent="0.25">
      <c r="A103" s="95">
        <v>11</v>
      </c>
      <c r="B103" s="59" t="s">
        <v>61</v>
      </c>
      <c r="C103" s="53" t="s">
        <v>15</v>
      </c>
      <c r="D103" s="66">
        <f>SUM(D104:D111)</f>
        <v>1.7896199999999998</v>
      </c>
      <c r="E103" s="67"/>
      <c r="F103" s="32"/>
      <c r="G103" s="32"/>
      <c r="H103" s="32"/>
    </row>
    <row r="104" spans="1:11" s="5" customFormat="1" ht="15" customHeight="1" outlineLevel="1" x14ac:dyDescent="0.2">
      <c r="A104" s="68"/>
      <c r="B104" s="59" t="s">
        <v>62</v>
      </c>
      <c r="C104" s="53" t="s">
        <v>15</v>
      </c>
      <c r="D104" s="58">
        <f>(17.14*2+8.57*7+17.14*18+8.57*3+34.28+8.57*2+8.57*2)/1000</f>
        <v>0.49705999999999995</v>
      </c>
      <c r="E104" s="67"/>
      <c r="F104" s="34"/>
      <c r="G104" s="34"/>
      <c r="H104" s="34"/>
      <c r="I104" s="35"/>
    </row>
    <row r="105" spans="1:11" ht="15" customHeight="1" outlineLevel="1" x14ac:dyDescent="0.25">
      <c r="A105" s="95"/>
      <c r="B105" s="59" t="s">
        <v>63</v>
      </c>
      <c r="C105" s="53" t="s">
        <v>15</v>
      </c>
      <c r="D105" s="66">
        <v>3.1E-2</v>
      </c>
      <c r="E105" s="67"/>
      <c r="F105" s="32"/>
      <c r="G105" s="32"/>
      <c r="H105" s="32"/>
    </row>
    <row r="106" spans="1:11" ht="15" customHeight="1" outlineLevel="1" x14ac:dyDescent="0.25">
      <c r="A106" s="95"/>
      <c r="B106" s="59" t="s">
        <v>64</v>
      </c>
      <c r="C106" s="53" t="s">
        <v>15</v>
      </c>
      <c r="D106" s="66">
        <v>0.25800000000000001</v>
      </c>
      <c r="E106" s="67"/>
      <c r="F106"/>
      <c r="G106"/>
      <c r="H106"/>
      <c r="I106"/>
      <c r="J106"/>
      <c r="K106"/>
    </row>
    <row r="107" spans="1:11" ht="15" customHeight="1" outlineLevel="1" x14ac:dyDescent="0.25">
      <c r="A107" s="95"/>
      <c r="B107" s="59" t="s">
        <v>65</v>
      </c>
      <c r="C107" s="54" t="s">
        <v>15</v>
      </c>
      <c r="D107" s="66">
        <f>12.72/1000</f>
        <v>1.272E-2</v>
      </c>
      <c r="E107" s="67"/>
      <c r="F107"/>
      <c r="G107"/>
      <c r="H107"/>
      <c r="I107"/>
      <c r="J107"/>
      <c r="K107"/>
    </row>
    <row r="108" spans="1:11" ht="15" customHeight="1" outlineLevel="1" x14ac:dyDescent="0.25">
      <c r="A108" s="95"/>
      <c r="B108" s="61" t="s">
        <v>66</v>
      </c>
      <c r="C108" s="54" t="s">
        <v>15</v>
      </c>
      <c r="D108" s="66">
        <v>9.1999999999999998E-2</v>
      </c>
      <c r="E108" s="67"/>
      <c r="F108"/>
      <c r="G108"/>
      <c r="H108"/>
      <c r="I108"/>
      <c r="J108"/>
      <c r="K108"/>
    </row>
    <row r="109" spans="1:11" s="5" customFormat="1" ht="15" customHeight="1" outlineLevel="1" x14ac:dyDescent="0.25">
      <c r="A109" s="68"/>
      <c r="B109" s="61" t="s">
        <v>135</v>
      </c>
      <c r="C109" s="54" t="s">
        <v>15</v>
      </c>
      <c r="D109" s="66">
        <f>(0.88*7+5.4)/1000</f>
        <v>1.1560000000000001E-2</v>
      </c>
      <c r="E109" s="67"/>
      <c r="F109"/>
      <c r="G109"/>
      <c r="H109"/>
      <c r="I109"/>
      <c r="J109"/>
      <c r="K109"/>
    </row>
    <row r="110" spans="1:11" s="5" customFormat="1" ht="15" customHeight="1" outlineLevel="1" x14ac:dyDescent="0.25">
      <c r="A110" s="68"/>
      <c r="B110" s="61" t="s">
        <v>59</v>
      </c>
      <c r="C110" s="54" t="s">
        <v>15</v>
      </c>
      <c r="D110" s="66">
        <f>339.38/1000</f>
        <v>0.33938000000000001</v>
      </c>
      <c r="E110" s="67"/>
      <c r="F110"/>
      <c r="G110"/>
      <c r="H110"/>
      <c r="I110"/>
      <c r="J110"/>
      <c r="K110"/>
    </row>
    <row r="111" spans="1:11" s="5" customFormat="1" ht="15" customHeight="1" outlineLevel="1" x14ac:dyDescent="0.25">
      <c r="A111" s="68"/>
      <c r="B111" s="61" t="s">
        <v>22</v>
      </c>
      <c r="C111" s="54" t="s">
        <v>15</v>
      </c>
      <c r="D111" s="66">
        <f>547.9/1000</f>
        <v>0.54789999999999994</v>
      </c>
      <c r="E111" s="67"/>
      <c r="F111"/>
      <c r="G111"/>
      <c r="H111"/>
      <c r="I111"/>
      <c r="J111"/>
      <c r="K111"/>
    </row>
    <row r="112" spans="1:11" ht="15.75" customHeight="1" x14ac:dyDescent="0.25">
      <c r="A112" s="95">
        <v>12</v>
      </c>
      <c r="B112" s="59" t="s">
        <v>67</v>
      </c>
      <c r="C112" s="53" t="s">
        <v>14</v>
      </c>
      <c r="D112" s="107" t="s">
        <v>141</v>
      </c>
      <c r="E112" s="95"/>
      <c r="F112"/>
      <c r="G112"/>
      <c r="H112"/>
      <c r="I112"/>
      <c r="J112"/>
      <c r="K112"/>
    </row>
    <row r="113" spans="1:12" ht="15.75" customHeight="1" x14ac:dyDescent="0.25">
      <c r="A113" s="95">
        <f>A112+1</f>
        <v>13</v>
      </c>
      <c r="B113" s="59" t="s">
        <v>68</v>
      </c>
      <c r="C113" s="53" t="s">
        <v>14</v>
      </c>
      <c r="D113" s="95" t="s">
        <v>69</v>
      </c>
      <c r="E113" s="95"/>
      <c r="F113"/>
      <c r="G113"/>
      <c r="H113"/>
      <c r="I113"/>
      <c r="J113"/>
      <c r="K113"/>
    </row>
    <row r="114" spans="1:12" ht="15.75" customHeight="1" x14ac:dyDescent="0.25">
      <c r="A114" s="95">
        <f t="shared" ref="A114:A115" si="7">A113+1</f>
        <v>14</v>
      </c>
      <c r="B114" s="59" t="s">
        <v>70</v>
      </c>
      <c r="C114" s="53" t="s">
        <v>14</v>
      </c>
      <c r="D114" s="107" t="s">
        <v>140</v>
      </c>
      <c r="E114" s="95"/>
      <c r="F114"/>
      <c r="G114"/>
      <c r="H114"/>
      <c r="I114"/>
      <c r="J114"/>
      <c r="K114"/>
    </row>
    <row r="115" spans="1:12" ht="15" customHeight="1" x14ac:dyDescent="0.25">
      <c r="A115" s="95">
        <f t="shared" si="7"/>
        <v>15</v>
      </c>
      <c r="B115" s="59" t="s">
        <v>60</v>
      </c>
      <c r="C115" s="54" t="s">
        <v>6</v>
      </c>
      <c r="D115" s="54">
        <v>154</v>
      </c>
      <c r="E115" s="63"/>
      <c r="F115"/>
      <c r="G115"/>
      <c r="H115"/>
      <c r="I115"/>
      <c r="J115"/>
      <c r="K115"/>
    </row>
    <row r="116" spans="1:12" ht="15" customHeight="1" outlineLevel="1" x14ac:dyDescent="0.25">
      <c r="A116" s="51"/>
      <c r="B116" s="59" t="s">
        <v>71</v>
      </c>
      <c r="C116" s="53" t="s">
        <v>18</v>
      </c>
      <c r="D116" s="64">
        <v>46</v>
      </c>
      <c r="E116" s="63"/>
      <c r="F116"/>
      <c r="G116"/>
      <c r="H116"/>
      <c r="I116"/>
      <c r="J116"/>
      <c r="K116"/>
    </row>
    <row r="117" spans="1:12" ht="15" customHeight="1" x14ac:dyDescent="0.25">
      <c r="A117" s="95">
        <f>A115+1</f>
        <v>16</v>
      </c>
      <c r="B117" s="59" t="s">
        <v>72</v>
      </c>
      <c r="C117" s="54" t="s">
        <v>6</v>
      </c>
      <c r="D117" s="54">
        <v>154</v>
      </c>
      <c r="E117" s="63"/>
      <c r="F117"/>
      <c r="G117"/>
      <c r="H117"/>
      <c r="I117"/>
      <c r="J117"/>
      <c r="K117"/>
    </row>
    <row r="118" spans="1:12" ht="15" customHeight="1" outlineLevel="1" x14ac:dyDescent="0.25">
      <c r="A118" s="51"/>
      <c r="B118" s="59" t="s">
        <v>28</v>
      </c>
      <c r="C118" s="53" t="s">
        <v>18</v>
      </c>
      <c r="D118" s="64">
        <v>54</v>
      </c>
      <c r="E118" s="63"/>
      <c r="F118"/>
      <c r="G118"/>
      <c r="H118"/>
      <c r="I118"/>
      <c r="J118"/>
      <c r="K118"/>
    </row>
    <row r="119" spans="1:12" ht="15" customHeight="1" x14ac:dyDescent="0.25">
      <c r="A119" s="83"/>
      <c r="B119" s="87" t="s">
        <v>73</v>
      </c>
      <c r="C119" s="86"/>
      <c r="D119" s="90"/>
      <c r="E119" s="91"/>
      <c r="F119"/>
      <c r="G119"/>
      <c r="H119"/>
      <c r="I119"/>
      <c r="J119"/>
      <c r="K119"/>
    </row>
    <row r="120" spans="1:12" ht="15" customHeight="1" x14ac:dyDescent="0.25">
      <c r="A120" s="95">
        <f>A117+1</f>
        <v>17</v>
      </c>
      <c r="B120" s="59" t="s">
        <v>126</v>
      </c>
      <c r="C120" s="53" t="s">
        <v>74</v>
      </c>
      <c r="D120" s="69">
        <v>28</v>
      </c>
      <c r="E120" s="92"/>
      <c r="F120"/>
      <c r="G120"/>
      <c r="H120"/>
      <c r="I120"/>
      <c r="J120"/>
      <c r="K120"/>
    </row>
    <row r="121" spans="1:12" ht="15" customHeight="1" x14ac:dyDescent="0.25">
      <c r="A121" s="95">
        <f t="shared" ref="A121:A122" si="8">A120+1</f>
        <v>18</v>
      </c>
      <c r="B121" s="59" t="s">
        <v>127</v>
      </c>
      <c r="C121" s="53" t="s">
        <v>74</v>
      </c>
      <c r="D121" s="70">
        <v>25</v>
      </c>
      <c r="E121" s="92"/>
      <c r="F121"/>
      <c r="G121"/>
      <c r="H121"/>
      <c r="I121"/>
      <c r="J121"/>
      <c r="K121"/>
    </row>
    <row r="122" spans="1:12" x14ac:dyDescent="0.25">
      <c r="A122" s="95">
        <f t="shared" si="8"/>
        <v>19</v>
      </c>
      <c r="B122" s="59" t="s">
        <v>128</v>
      </c>
      <c r="C122" s="53" t="s">
        <v>74</v>
      </c>
      <c r="D122" s="70">
        <v>3</v>
      </c>
      <c r="E122" s="57"/>
      <c r="F122"/>
      <c r="G122"/>
      <c r="H122"/>
      <c r="I122"/>
      <c r="J122"/>
      <c r="K122"/>
    </row>
    <row r="123" spans="1:12" x14ac:dyDescent="0.25">
      <c r="A123" s="83"/>
      <c r="B123" s="87" t="s">
        <v>144</v>
      </c>
      <c r="C123" s="86"/>
      <c r="D123" s="86"/>
      <c r="E123" s="84"/>
      <c r="F123"/>
      <c r="G123"/>
      <c r="H123"/>
      <c r="I123"/>
      <c r="J123"/>
      <c r="K123"/>
    </row>
    <row r="124" spans="1:12" s="4" customFormat="1" ht="38.25" x14ac:dyDescent="0.25">
      <c r="A124" s="95">
        <f>A122+1</f>
        <v>20</v>
      </c>
      <c r="B124" s="59" t="s">
        <v>75</v>
      </c>
      <c r="C124" s="53" t="s">
        <v>76</v>
      </c>
      <c r="D124" s="54" t="s">
        <v>143</v>
      </c>
      <c r="E124" s="95"/>
      <c r="F124"/>
      <c r="G124"/>
      <c r="H124"/>
      <c r="I124"/>
      <c r="J124"/>
      <c r="K124"/>
      <c r="L124" s="1"/>
    </row>
    <row r="125" spans="1:12" s="4" customFormat="1" outlineLevel="1" x14ac:dyDescent="0.25">
      <c r="A125" s="95"/>
      <c r="B125" s="59" t="s">
        <v>77</v>
      </c>
      <c r="C125" s="53" t="s">
        <v>15</v>
      </c>
      <c r="D125" s="54">
        <v>1.49</v>
      </c>
      <c r="E125" s="95"/>
      <c r="F125"/>
      <c r="G125"/>
      <c r="H125"/>
      <c r="I125"/>
      <c r="J125"/>
      <c r="K125"/>
      <c r="L125" s="1"/>
    </row>
    <row r="126" spans="1:12" s="4" customFormat="1" ht="28.5" customHeight="1" x14ac:dyDescent="0.25">
      <c r="A126" s="95">
        <f>A124+1</f>
        <v>21</v>
      </c>
      <c r="B126" s="59" t="s">
        <v>124</v>
      </c>
      <c r="C126" s="53" t="s">
        <v>78</v>
      </c>
      <c r="D126" s="54">
        <v>1</v>
      </c>
      <c r="E126" s="95"/>
      <c r="F126"/>
      <c r="G126"/>
      <c r="H126"/>
      <c r="I126"/>
      <c r="J126"/>
      <c r="K126"/>
      <c r="L126" s="1"/>
    </row>
    <row r="127" spans="1:12" s="4" customFormat="1" ht="28.5" customHeight="1" x14ac:dyDescent="0.25">
      <c r="A127" s="95">
        <f t="shared" ref="A127" si="9">A126+1</f>
        <v>22</v>
      </c>
      <c r="B127" s="59" t="s">
        <v>125</v>
      </c>
      <c r="C127" s="53" t="s">
        <v>78</v>
      </c>
      <c r="D127" s="54">
        <v>1</v>
      </c>
      <c r="E127" s="95"/>
      <c r="F127"/>
      <c r="G127"/>
      <c r="H127"/>
      <c r="I127"/>
      <c r="J127"/>
      <c r="K127"/>
      <c r="L127" s="1"/>
    </row>
    <row r="128" spans="1:12" s="4" customFormat="1" x14ac:dyDescent="0.25">
      <c r="A128" s="83"/>
      <c r="B128" s="87" t="s">
        <v>79</v>
      </c>
      <c r="C128" s="86"/>
      <c r="D128" s="86"/>
      <c r="E128" s="84"/>
      <c r="F128"/>
      <c r="G128"/>
      <c r="H128"/>
      <c r="I128"/>
      <c r="J128"/>
      <c r="K128"/>
      <c r="L128" s="1"/>
    </row>
    <row r="129" spans="1:12" s="4" customFormat="1" x14ac:dyDescent="0.25">
      <c r="A129" s="95">
        <f>A127+1</f>
        <v>23</v>
      </c>
      <c r="B129" s="59" t="s">
        <v>80</v>
      </c>
      <c r="C129" s="54" t="s">
        <v>4</v>
      </c>
      <c r="D129" s="54">
        <v>80</v>
      </c>
      <c r="E129" s="95"/>
      <c r="F129"/>
      <c r="G129"/>
      <c r="H129"/>
      <c r="I129"/>
      <c r="J129"/>
      <c r="K129"/>
      <c r="L129" s="1"/>
    </row>
    <row r="130" spans="1:12" s="4" customFormat="1" outlineLevel="1" x14ac:dyDescent="0.25">
      <c r="A130" s="95"/>
      <c r="B130" s="71" t="s">
        <v>129</v>
      </c>
      <c r="C130" s="54" t="s">
        <v>4</v>
      </c>
      <c r="D130" s="54">
        <v>80</v>
      </c>
      <c r="E130" s="95"/>
      <c r="F130"/>
      <c r="G130"/>
      <c r="H130"/>
      <c r="I130"/>
      <c r="J130"/>
      <c r="K130"/>
      <c r="L130" s="1"/>
    </row>
    <row r="131" spans="1:12" s="4" customFormat="1" outlineLevel="1" x14ac:dyDescent="0.25">
      <c r="A131" s="95"/>
      <c r="B131" s="71" t="s">
        <v>81</v>
      </c>
      <c r="C131" s="54" t="s">
        <v>4</v>
      </c>
      <c r="D131" s="54">
        <v>80</v>
      </c>
      <c r="E131" s="95"/>
      <c r="F131" s="30"/>
      <c r="G131" s="30"/>
      <c r="H131" s="30"/>
      <c r="J131" s="1"/>
      <c r="K131" s="1"/>
      <c r="L131" s="1"/>
    </row>
    <row r="132" spans="1:12" s="4" customFormat="1" outlineLevel="1" x14ac:dyDescent="0.25">
      <c r="A132" s="95"/>
      <c r="B132" s="71" t="s">
        <v>82</v>
      </c>
      <c r="C132" s="54" t="s">
        <v>4</v>
      </c>
      <c r="D132" s="54">
        <v>80</v>
      </c>
      <c r="E132" s="95"/>
      <c r="F132" s="30"/>
      <c r="G132" s="30"/>
      <c r="H132" s="30"/>
      <c r="J132" s="1"/>
      <c r="K132" s="1"/>
      <c r="L132" s="1"/>
    </row>
    <row r="133" spans="1:12" s="4" customFormat="1" x14ac:dyDescent="0.25">
      <c r="A133" s="95">
        <f>A129+1</f>
        <v>24</v>
      </c>
      <c r="B133" s="59" t="s">
        <v>83</v>
      </c>
      <c r="C133" s="54" t="s">
        <v>4</v>
      </c>
      <c r="D133" s="54">
        <v>3</v>
      </c>
      <c r="E133" s="95"/>
      <c r="F133" s="30"/>
      <c r="G133" s="30"/>
      <c r="H133" s="30"/>
      <c r="J133" s="1"/>
      <c r="K133" s="1"/>
      <c r="L133" s="1"/>
    </row>
    <row r="134" spans="1:12" s="4" customFormat="1" outlineLevel="1" x14ac:dyDescent="0.25">
      <c r="A134" s="95"/>
      <c r="B134" s="59" t="s">
        <v>84</v>
      </c>
      <c r="C134" s="54" t="s">
        <v>4</v>
      </c>
      <c r="D134" s="54">
        <v>3</v>
      </c>
      <c r="E134" s="95"/>
      <c r="F134" s="30"/>
      <c r="G134" s="30"/>
      <c r="H134" s="30"/>
      <c r="J134" s="1"/>
      <c r="K134" s="1"/>
      <c r="L134" s="1"/>
    </row>
    <row r="135" spans="1:12" s="4" customFormat="1" x14ac:dyDescent="0.25">
      <c r="A135" s="95">
        <f>A133+1</f>
        <v>25</v>
      </c>
      <c r="B135" s="59" t="s">
        <v>85</v>
      </c>
      <c r="C135" s="54" t="s">
        <v>4</v>
      </c>
      <c r="D135" s="54">
        <v>6</v>
      </c>
      <c r="E135" s="95"/>
      <c r="F135" s="30"/>
      <c r="G135" s="30"/>
      <c r="H135" s="30"/>
      <c r="J135" s="1"/>
      <c r="K135" s="1"/>
      <c r="L135" s="1"/>
    </row>
    <row r="136" spans="1:12" s="4" customFormat="1" outlineLevel="1" x14ac:dyDescent="0.25">
      <c r="A136" s="95"/>
      <c r="B136" s="71" t="s">
        <v>86</v>
      </c>
      <c r="C136" s="54" t="s">
        <v>4</v>
      </c>
      <c r="D136" s="54">
        <v>6</v>
      </c>
      <c r="E136" s="95"/>
      <c r="F136" s="30"/>
      <c r="G136" s="30"/>
      <c r="H136" s="30"/>
      <c r="J136" s="1"/>
      <c r="K136" s="1"/>
      <c r="L136" s="1"/>
    </row>
    <row r="137" spans="1:12" s="4" customFormat="1" x14ac:dyDescent="0.25">
      <c r="A137" s="95">
        <f>A135+1</f>
        <v>26</v>
      </c>
      <c r="B137" s="52" t="s">
        <v>88</v>
      </c>
      <c r="C137" s="53" t="s">
        <v>87</v>
      </c>
      <c r="D137" s="54">
        <v>28</v>
      </c>
      <c r="E137" s="95"/>
      <c r="F137" s="30"/>
      <c r="G137" s="30"/>
      <c r="H137" s="30"/>
      <c r="J137" s="1"/>
      <c r="K137" s="1"/>
      <c r="L137" s="1"/>
    </row>
    <row r="138" spans="1:12" s="4" customFormat="1" outlineLevel="1" x14ac:dyDescent="0.25">
      <c r="A138" s="51"/>
      <c r="B138" s="52" t="s">
        <v>89</v>
      </c>
      <c r="C138" s="53" t="s">
        <v>87</v>
      </c>
      <c r="D138" s="54">
        <v>28</v>
      </c>
      <c r="E138" s="95"/>
      <c r="F138" s="30"/>
      <c r="G138" s="30"/>
      <c r="H138" s="30"/>
      <c r="J138" s="1"/>
      <c r="K138" s="1"/>
      <c r="L138" s="1"/>
    </row>
    <row r="139" spans="1:12" s="4" customFormat="1" x14ac:dyDescent="0.25">
      <c r="A139" s="83"/>
      <c r="B139" s="87" t="s">
        <v>90</v>
      </c>
      <c r="C139" s="86"/>
      <c r="D139" s="86"/>
      <c r="E139" s="84"/>
      <c r="F139" s="31"/>
      <c r="G139" s="31"/>
      <c r="H139" s="31"/>
      <c r="J139" s="1"/>
      <c r="K139" s="1"/>
      <c r="L139" s="1"/>
    </row>
    <row r="140" spans="1:12" s="4" customFormat="1" ht="15" customHeight="1" x14ac:dyDescent="0.25">
      <c r="A140" s="95">
        <f>A137+1</f>
        <v>27</v>
      </c>
      <c r="B140" s="59" t="s">
        <v>91</v>
      </c>
      <c r="C140" s="54" t="s">
        <v>3</v>
      </c>
      <c r="D140" s="54">
        <v>15</v>
      </c>
      <c r="E140" s="95"/>
      <c r="F140" s="30"/>
      <c r="G140" s="30"/>
      <c r="H140" s="30"/>
    </row>
    <row r="141" spans="1:12" s="4" customFormat="1" ht="15" customHeight="1" x14ac:dyDescent="0.25">
      <c r="A141" s="95">
        <f t="shared" ref="A141" si="10">A140+1</f>
        <v>28</v>
      </c>
      <c r="B141" s="59" t="s">
        <v>92</v>
      </c>
      <c r="C141" s="54" t="s">
        <v>4</v>
      </c>
      <c r="D141" s="54">
        <v>6</v>
      </c>
      <c r="E141" s="95"/>
      <c r="F141" s="30"/>
      <c r="G141" s="30"/>
      <c r="H141" s="30"/>
    </row>
    <row r="142" spans="1:12" s="4" customFormat="1" ht="15" customHeight="1" outlineLevel="1" x14ac:dyDescent="0.25">
      <c r="A142" s="95"/>
      <c r="B142" s="59" t="s">
        <v>93</v>
      </c>
      <c r="C142" s="54" t="s">
        <v>15</v>
      </c>
      <c r="D142" s="54">
        <v>1.4999999999999999E-2</v>
      </c>
      <c r="E142" s="95"/>
      <c r="F142" s="30"/>
      <c r="G142" s="30"/>
      <c r="H142" s="30"/>
    </row>
    <row r="143" spans="1:12" s="4" customFormat="1" ht="15" customHeight="1" x14ac:dyDescent="0.25">
      <c r="A143" s="95">
        <f>A141+1</f>
        <v>29</v>
      </c>
      <c r="B143" s="59" t="s">
        <v>94</v>
      </c>
      <c r="C143" s="54" t="s">
        <v>5</v>
      </c>
      <c r="D143" s="54">
        <v>30</v>
      </c>
      <c r="E143" s="95"/>
      <c r="F143" s="30"/>
      <c r="G143" s="30"/>
      <c r="H143" s="30"/>
    </row>
    <row r="144" spans="1:12" s="4" customFormat="1" ht="15" customHeight="1" outlineLevel="1" x14ac:dyDescent="0.25">
      <c r="A144" s="95"/>
      <c r="B144" s="59" t="s">
        <v>95</v>
      </c>
      <c r="C144" s="54" t="s">
        <v>15</v>
      </c>
      <c r="D144" s="54">
        <v>3.7999999999999999E-2</v>
      </c>
      <c r="E144" s="95"/>
      <c r="F144" s="30"/>
      <c r="G144" s="30"/>
      <c r="H144" s="30"/>
    </row>
    <row r="145" spans="1:12" s="4" customFormat="1" ht="15" customHeight="1" x14ac:dyDescent="0.25">
      <c r="A145" s="95">
        <f>A143+1</f>
        <v>30</v>
      </c>
      <c r="B145" s="59" t="s">
        <v>96</v>
      </c>
      <c r="C145" s="54" t="s">
        <v>3</v>
      </c>
      <c r="D145" s="54">
        <v>15</v>
      </c>
      <c r="E145" s="95"/>
      <c r="F145" s="30"/>
      <c r="G145" s="30"/>
      <c r="H145" s="30"/>
    </row>
    <row r="146" spans="1:12" s="4" customFormat="1" x14ac:dyDescent="0.25">
      <c r="A146" s="83"/>
      <c r="B146" s="87" t="s">
        <v>97</v>
      </c>
      <c r="C146" s="86"/>
      <c r="D146" s="89"/>
      <c r="E146" s="84"/>
      <c r="F146" s="31"/>
      <c r="G146" s="31"/>
      <c r="H146" s="31"/>
      <c r="J146" s="1"/>
      <c r="K146" s="1"/>
      <c r="L146" s="1"/>
    </row>
    <row r="147" spans="1:12" s="4" customFormat="1" x14ac:dyDescent="0.25">
      <c r="A147" s="95">
        <f>A145+1</f>
        <v>31</v>
      </c>
      <c r="B147" s="59" t="s">
        <v>98</v>
      </c>
      <c r="C147" s="54" t="s">
        <v>24</v>
      </c>
      <c r="D147" s="54">
        <v>3</v>
      </c>
      <c r="E147" s="58"/>
      <c r="F147" s="31"/>
      <c r="G147" s="31"/>
      <c r="H147" s="31"/>
      <c r="J147" s="1"/>
      <c r="K147" s="1"/>
      <c r="L147" s="1"/>
    </row>
    <row r="148" spans="1:12" s="4" customFormat="1" x14ac:dyDescent="0.25">
      <c r="A148" s="95">
        <f t="shared" ref="A148:A149" si="11">A147+1</f>
        <v>32</v>
      </c>
      <c r="B148" s="59" t="s">
        <v>99</v>
      </c>
      <c r="C148" s="54" t="s">
        <v>23</v>
      </c>
      <c r="D148" s="54">
        <v>3</v>
      </c>
      <c r="E148" s="58"/>
      <c r="F148" s="31"/>
      <c r="G148" s="31"/>
      <c r="H148" s="31"/>
      <c r="J148" s="1"/>
      <c r="K148" s="1"/>
      <c r="L148" s="1"/>
    </row>
    <row r="149" spans="1:12" s="4" customFormat="1" ht="15.75" customHeight="1" x14ac:dyDescent="0.25">
      <c r="A149" s="95">
        <f t="shared" si="11"/>
        <v>33</v>
      </c>
      <c r="B149" s="59" t="s">
        <v>100</v>
      </c>
      <c r="C149" s="54" t="s">
        <v>24</v>
      </c>
      <c r="D149" s="54">
        <v>6</v>
      </c>
      <c r="E149" s="58"/>
      <c r="F149" s="31"/>
      <c r="G149" s="31"/>
      <c r="H149" s="31"/>
      <c r="J149" s="1"/>
      <c r="K149" s="1"/>
      <c r="L149" s="1"/>
    </row>
    <row r="150" spans="1:12" s="4" customFormat="1" ht="15" customHeight="1" x14ac:dyDescent="0.25">
      <c r="A150" s="128" t="s">
        <v>13</v>
      </c>
      <c r="B150" s="128"/>
      <c r="C150" s="128"/>
      <c r="D150" s="128"/>
      <c r="E150" s="128"/>
      <c r="F150" s="36"/>
      <c r="G150" s="36"/>
      <c r="H150" s="36"/>
      <c r="J150" s="1"/>
      <c r="K150" s="1"/>
      <c r="L150" s="1"/>
    </row>
    <row r="151" spans="1:12" s="46" customFormat="1" ht="36.75" customHeight="1" x14ac:dyDescent="0.25">
      <c r="A151" s="56">
        <v>1</v>
      </c>
      <c r="B151" s="114" t="s">
        <v>120</v>
      </c>
      <c r="C151" s="114"/>
      <c r="D151" s="114"/>
      <c r="E151" s="114"/>
      <c r="F151" s="10"/>
      <c r="G151" s="11"/>
      <c r="H151" s="12"/>
      <c r="I151" s="12"/>
      <c r="J151" s="12"/>
      <c r="K151" s="12"/>
    </row>
    <row r="152" spans="1:12" ht="24.75" customHeight="1" x14ac:dyDescent="0.25">
      <c r="A152" s="54">
        <f>A151+1</f>
        <v>2</v>
      </c>
      <c r="B152" s="108" t="s">
        <v>121</v>
      </c>
      <c r="C152" s="109"/>
      <c r="D152" s="109"/>
      <c r="E152" s="110"/>
      <c r="F152" s="1"/>
      <c r="G152" s="1"/>
      <c r="H152" s="1"/>
      <c r="I152" s="1"/>
    </row>
    <row r="153" spans="1:12" x14ac:dyDescent="0.25">
      <c r="A153" s="54">
        <f t="shared" ref="A153:A164" si="12">A152+1</f>
        <v>3</v>
      </c>
      <c r="B153" s="108" t="s">
        <v>101</v>
      </c>
      <c r="C153" s="109"/>
      <c r="D153" s="109"/>
      <c r="E153" s="110"/>
      <c r="F153" s="19"/>
      <c r="G153" s="19"/>
      <c r="H153" s="19"/>
    </row>
    <row r="154" spans="1:12" ht="14.25" customHeight="1" x14ac:dyDescent="0.25">
      <c r="A154" s="54">
        <f t="shared" si="12"/>
        <v>4</v>
      </c>
      <c r="B154" s="111" t="s">
        <v>8</v>
      </c>
      <c r="C154" s="112"/>
      <c r="D154" s="112"/>
      <c r="E154" s="113"/>
      <c r="F154" s="37"/>
      <c r="G154" s="37"/>
      <c r="H154" s="37"/>
    </row>
    <row r="155" spans="1:12" ht="14.25" customHeight="1" x14ac:dyDescent="0.25">
      <c r="A155" s="54">
        <f t="shared" si="12"/>
        <v>5</v>
      </c>
      <c r="B155" s="111" t="s">
        <v>9</v>
      </c>
      <c r="C155" s="112"/>
      <c r="D155" s="112"/>
      <c r="E155" s="113"/>
      <c r="F155" s="37"/>
      <c r="G155" s="37"/>
      <c r="H155" s="37"/>
    </row>
    <row r="156" spans="1:12" ht="14.25" customHeight="1" x14ac:dyDescent="0.25">
      <c r="A156" s="54">
        <f t="shared" si="12"/>
        <v>6</v>
      </c>
      <c r="B156" s="111" t="s">
        <v>10</v>
      </c>
      <c r="C156" s="112"/>
      <c r="D156" s="112"/>
      <c r="E156" s="113"/>
      <c r="F156" s="37"/>
      <c r="G156" s="37"/>
      <c r="H156" s="37"/>
    </row>
    <row r="157" spans="1:12" ht="14.25" customHeight="1" x14ac:dyDescent="0.25">
      <c r="A157" s="54">
        <f t="shared" si="12"/>
        <v>7</v>
      </c>
      <c r="B157" s="111" t="s">
        <v>11</v>
      </c>
      <c r="C157" s="112"/>
      <c r="D157" s="112"/>
      <c r="E157" s="113"/>
      <c r="F157" s="37"/>
      <c r="G157" s="37"/>
      <c r="H157" s="37"/>
    </row>
    <row r="158" spans="1:12" ht="14.25" customHeight="1" x14ac:dyDescent="0.25">
      <c r="A158" s="54">
        <f t="shared" si="12"/>
        <v>8</v>
      </c>
      <c r="B158" s="111" t="s">
        <v>133</v>
      </c>
      <c r="C158" s="112"/>
      <c r="D158" s="112"/>
      <c r="E158" s="113"/>
      <c r="F158" s="37"/>
      <c r="G158" s="37"/>
      <c r="H158" s="37"/>
    </row>
    <row r="159" spans="1:12" ht="14.25" customHeight="1" x14ac:dyDescent="0.25">
      <c r="A159" s="54">
        <f t="shared" si="12"/>
        <v>9</v>
      </c>
      <c r="B159" s="111" t="s">
        <v>17</v>
      </c>
      <c r="C159" s="112"/>
      <c r="D159" s="112"/>
      <c r="E159" s="113"/>
      <c r="F159" s="37"/>
      <c r="G159" s="37"/>
      <c r="H159" s="37"/>
    </row>
    <row r="160" spans="1:12" ht="14.25" customHeight="1" x14ac:dyDescent="0.25">
      <c r="A160" s="54">
        <f t="shared" si="12"/>
        <v>10</v>
      </c>
      <c r="B160" s="111" t="s">
        <v>12</v>
      </c>
      <c r="C160" s="112"/>
      <c r="D160" s="112"/>
      <c r="E160" s="113"/>
      <c r="F160" s="37"/>
      <c r="G160" s="37"/>
      <c r="H160" s="37"/>
    </row>
    <row r="161" spans="1:9" ht="14.25" customHeight="1" x14ac:dyDescent="0.25">
      <c r="A161" s="54">
        <f t="shared" si="12"/>
        <v>11</v>
      </c>
      <c r="B161" s="111" t="s">
        <v>102</v>
      </c>
      <c r="C161" s="112"/>
      <c r="D161" s="112"/>
      <c r="E161" s="113"/>
      <c r="F161" s="37"/>
      <c r="G161" s="37"/>
      <c r="H161" s="37"/>
    </row>
    <row r="162" spans="1:9" s="39" customFormat="1" ht="14.25" customHeight="1" x14ac:dyDescent="0.2">
      <c r="A162" s="54">
        <f t="shared" si="12"/>
        <v>12</v>
      </c>
      <c r="B162" s="108" t="s">
        <v>103</v>
      </c>
      <c r="C162" s="109"/>
      <c r="D162" s="109"/>
      <c r="E162" s="110"/>
      <c r="F162" s="37"/>
      <c r="G162" s="37"/>
      <c r="H162" s="37"/>
      <c r="I162" s="38"/>
    </row>
    <row r="163" spans="1:9" s="39" customFormat="1" ht="27" customHeight="1" x14ac:dyDescent="0.2">
      <c r="A163" s="54">
        <f t="shared" si="12"/>
        <v>13</v>
      </c>
      <c r="B163" s="108" t="s">
        <v>104</v>
      </c>
      <c r="C163" s="109"/>
      <c r="D163" s="109"/>
      <c r="E163" s="110"/>
      <c r="F163" s="37"/>
      <c r="G163" s="37"/>
      <c r="H163" s="37"/>
      <c r="I163" s="38"/>
    </row>
    <row r="164" spans="1:9" s="39" customFormat="1" ht="14.25" customHeight="1" x14ac:dyDescent="0.2">
      <c r="A164" s="54">
        <f t="shared" si="12"/>
        <v>14</v>
      </c>
      <c r="B164" s="108" t="s">
        <v>132</v>
      </c>
      <c r="C164" s="109"/>
      <c r="D164" s="109"/>
      <c r="E164" s="110"/>
      <c r="F164" s="19"/>
      <c r="G164" s="19"/>
      <c r="H164" s="19"/>
      <c r="I164" s="38"/>
    </row>
  </sheetData>
  <autoFilter ref="A24:E164"/>
  <mergeCells count="27">
    <mergeCell ref="A89:E89"/>
    <mergeCell ref="A27:E27"/>
    <mergeCell ref="A26:E26"/>
    <mergeCell ref="A16:E16"/>
    <mergeCell ref="B156:E156"/>
    <mergeCell ref="A17:E17"/>
    <mergeCell ref="A18:E18"/>
    <mergeCell ref="A19:E19"/>
    <mergeCell ref="A24:A25"/>
    <mergeCell ref="B24:B25"/>
    <mergeCell ref="C24:C25"/>
    <mergeCell ref="D24:D25"/>
    <mergeCell ref="E24:E25"/>
    <mergeCell ref="A150:E150"/>
    <mergeCell ref="B153:E153"/>
    <mergeCell ref="B154:E154"/>
    <mergeCell ref="B155:E155"/>
    <mergeCell ref="B151:E151"/>
    <mergeCell ref="B152:E152"/>
    <mergeCell ref="B162:E162"/>
    <mergeCell ref="B163:E163"/>
    <mergeCell ref="B164:E164"/>
    <mergeCell ref="B157:E157"/>
    <mergeCell ref="B158:E158"/>
    <mergeCell ref="B159:E159"/>
    <mergeCell ref="B160:E160"/>
    <mergeCell ref="B161:E161"/>
  </mergeCells>
  <pageMargins left="0" right="0" top="0.47244094488188981" bottom="0.6692913385826772" header="0.19685039370078741" footer="0.2362204724409449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zoomScaleNormal="100" zoomScaleSheetLayoutView="100" workbookViewId="0">
      <selection activeCell="A9" sqref="A9:XFD14"/>
    </sheetView>
  </sheetViews>
  <sheetFormatPr defaultRowHeight="15" outlineLevelRow="1" x14ac:dyDescent="0.25"/>
  <cols>
    <col min="1" max="1" width="5" style="40" customWidth="1"/>
    <col min="2" max="2" width="44.5703125" style="4" customWidth="1"/>
    <col min="3" max="3" width="9.5703125" style="40" customWidth="1"/>
    <col min="4" max="4" width="11.42578125" style="40" customWidth="1"/>
    <col min="5" max="5" width="11.85546875" style="40" customWidth="1"/>
    <col min="6" max="6" width="14.85546875" style="4" customWidth="1"/>
    <col min="7" max="7" width="14.42578125" style="4" customWidth="1"/>
    <col min="8" max="8" width="10.28515625" style="4" customWidth="1"/>
    <col min="9" max="9" width="14.7109375" style="4" customWidth="1"/>
    <col min="10" max="10" width="14.28515625" style="1" customWidth="1"/>
    <col min="11" max="11" width="9.140625" style="1"/>
    <col min="12" max="12" width="18.7109375" style="1" customWidth="1"/>
    <col min="13" max="16384" width="9.140625" style="1"/>
  </cols>
  <sheetData>
    <row r="1" spans="1:9" x14ac:dyDescent="0.25">
      <c r="A1" s="3"/>
      <c r="B1" s="2"/>
      <c r="C1" s="3"/>
      <c r="D1" s="3"/>
      <c r="E1" s="3"/>
      <c r="F1" s="1"/>
      <c r="G1" s="1"/>
      <c r="H1" s="1"/>
      <c r="I1" s="1"/>
    </row>
    <row r="2" spans="1:9" s="12" customFormat="1" ht="15" customHeight="1" x14ac:dyDescent="0.25">
      <c r="A2" s="6"/>
      <c r="B2" s="7" t="s">
        <v>34</v>
      </c>
      <c r="E2" s="9"/>
      <c r="F2" s="10"/>
      <c r="G2" s="8" t="s">
        <v>26</v>
      </c>
    </row>
    <row r="3" spans="1:9" s="12" customFormat="1" ht="15" customHeight="1" x14ac:dyDescent="0.25">
      <c r="A3" s="6"/>
      <c r="B3" s="7" t="s">
        <v>35</v>
      </c>
      <c r="E3" s="9"/>
      <c r="F3" s="10"/>
      <c r="G3" s="8" t="s">
        <v>36</v>
      </c>
    </row>
    <row r="4" spans="1:9" s="12" customFormat="1" ht="15" customHeight="1" x14ac:dyDescent="0.25">
      <c r="A4" s="6"/>
      <c r="B4" s="8" t="s">
        <v>37</v>
      </c>
      <c r="E4" s="9"/>
      <c r="F4" s="10"/>
      <c r="G4" s="8" t="s">
        <v>37</v>
      </c>
    </row>
    <row r="5" spans="1:9" s="12" customFormat="1" ht="14.25" customHeight="1" x14ac:dyDescent="0.25">
      <c r="A5" s="6"/>
      <c r="B5" s="13" t="s">
        <v>38</v>
      </c>
      <c r="E5" s="9"/>
      <c r="F5" s="10"/>
      <c r="G5" s="14" t="s">
        <v>39</v>
      </c>
    </row>
    <row r="6" spans="1:9" s="12" customFormat="1" ht="15.75" customHeight="1" x14ac:dyDescent="0.25">
      <c r="A6" s="15"/>
      <c r="B6" s="13" t="s">
        <v>40</v>
      </c>
      <c r="E6" s="9"/>
      <c r="F6" s="10"/>
      <c r="G6" s="16" t="s">
        <v>41</v>
      </c>
    </row>
    <row r="7" spans="1:9" s="12" customFormat="1" ht="12" customHeight="1" x14ac:dyDescent="0.25">
      <c r="A7" s="15"/>
      <c r="B7" s="13"/>
      <c r="C7" s="13"/>
      <c r="D7" s="13"/>
      <c r="E7" s="9"/>
      <c r="F7" s="10"/>
      <c r="G7" s="11"/>
    </row>
    <row r="8" spans="1:9" s="12" customFormat="1" ht="12" customHeight="1" x14ac:dyDescent="0.25">
      <c r="A8" s="15"/>
      <c r="B8" s="13"/>
      <c r="C8" s="13"/>
      <c r="D8" s="13"/>
      <c r="E8" s="9"/>
      <c r="F8" s="10"/>
      <c r="G8" s="11"/>
    </row>
    <row r="9" spans="1:9" s="12" customFormat="1" ht="12" customHeight="1" outlineLevel="1" x14ac:dyDescent="0.25">
      <c r="A9" s="15"/>
      <c r="B9" s="7" t="s">
        <v>34</v>
      </c>
      <c r="C9" s="13"/>
      <c r="D9" s="13"/>
      <c r="E9" s="9"/>
      <c r="F9" s="10"/>
      <c r="G9" s="11"/>
    </row>
    <row r="10" spans="1:9" s="12" customFormat="1" ht="16.5" customHeight="1" outlineLevel="1" x14ac:dyDescent="0.25">
      <c r="A10" s="15"/>
      <c r="B10" s="7" t="s">
        <v>148</v>
      </c>
      <c r="C10" s="13"/>
      <c r="D10" s="13"/>
      <c r="E10" s="9"/>
      <c r="F10" s="10"/>
      <c r="G10" s="11"/>
    </row>
    <row r="11" spans="1:9" s="12" customFormat="1" ht="12.75" customHeight="1" outlineLevel="1" x14ac:dyDescent="0.25">
      <c r="A11" s="15"/>
      <c r="B11" s="7" t="s">
        <v>25</v>
      </c>
      <c r="C11" s="13"/>
      <c r="D11" s="13"/>
      <c r="E11" s="9"/>
      <c r="F11" s="10"/>
      <c r="G11" s="11"/>
    </row>
    <row r="12" spans="1:9" s="12" customFormat="1" ht="12.75" customHeight="1" outlineLevel="1" x14ac:dyDescent="0.25">
      <c r="A12" s="15"/>
      <c r="B12" s="8" t="s">
        <v>37</v>
      </c>
      <c r="C12" s="13"/>
      <c r="D12" s="13"/>
      <c r="E12" s="9"/>
      <c r="F12" s="10"/>
      <c r="G12" s="11"/>
    </row>
    <row r="13" spans="1:9" s="12" customFormat="1" ht="15" customHeight="1" outlineLevel="1" x14ac:dyDescent="0.25">
      <c r="A13" s="15"/>
      <c r="B13" s="13" t="s">
        <v>149</v>
      </c>
      <c r="C13" s="13"/>
      <c r="D13" s="13"/>
      <c r="E13" s="9"/>
      <c r="F13" s="10"/>
      <c r="G13" s="11"/>
    </row>
    <row r="14" spans="1:9" s="12" customFormat="1" ht="15.75" customHeight="1" outlineLevel="1" x14ac:dyDescent="0.25">
      <c r="A14" s="15"/>
      <c r="B14" s="13" t="s">
        <v>40</v>
      </c>
      <c r="C14" s="13"/>
      <c r="D14" s="13"/>
      <c r="E14" s="9"/>
      <c r="F14" s="10"/>
      <c r="G14" s="11"/>
    </row>
    <row r="15" spans="1:9" ht="15.75" customHeight="1" x14ac:dyDescent="0.25">
      <c r="B15" s="40"/>
    </row>
    <row r="16" spans="1:9" ht="18.75" x14ac:dyDescent="0.25">
      <c r="A16" s="132" t="s">
        <v>44</v>
      </c>
      <c r="B16" s="132"/>
      <c r="C16" s="132"/>
      <c r="D16" s="132"/>
      <c r="E16" s="132"/>
      <c r="F16" s="132"/>
      <c r="G16" s="132"/>
      <c r="H16" s="132"/>
      <c r="I16" s="132"/>
    </row>
    <row r="17" spans="1:9" ht="15.75" x14ac:dyDescent="0.25">
      <c r="A17" s="133" t="s">
        <v>45</v>
      </c>
      <c r="B17" s="133"/>
      <c r="C17" s="133"/>
      <c r="D17" s="133"/>
      <c r="E17" s="133"/>
      <c r="F17" s="133"/>
      <c r="G17" s="133"/>
      <c r="H17" s="133"/>
      <c r="I17" s="133"/>
    </row>
    <row r="18" spans="1:9" ht="15.75" x14ac:dyDescent="0.25">
      <c r="A18" s="134" t="s">
        <v>145</v>
      </c>
      <c r="B18" s="134"/>
      <c r="C18" s="134"/>
      <c r="D18" s="134"/>
      <c r="E18" s="134"/>
      <c r="F18" s="134"/>
      <c r="G18" s="134"/>
      <c r="H18" s="134"/>
      <c r="I18" s="134"/>
    </row>
    <row r="19" spans="1:9" ht="15.75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29.25" customHeight="1" x14ac:dyDescent="0.25">
      <c r="A20" s="127" t="s">
        <v>0</v>
      </c>
      <c r="B20" s="127" t="s">
        <v>2</v>
      </c>
      <c r="C20" s="127" t="s">
        <v>1</v>
      </c>
      <c r="D20" s="127" t="s">
        <v>16</v>
      </c>
      <c r="E20" s="130" t="s">
        <v>46</v>
      </c>
      <c r="F20" s="130" t="s">
        <v>47</v>
      </c>
      <c r="G20" s="130"/>
      <c r="H20" s="130" t="s">
        <v>48</v>
      </c>
      <c r="I20" s="130" t="s">
        <v>49</v>
      </c>
    </row>
    <row r="21" spans="1:9" ht="19.5" customHeight="1" x14ac:dyDescent="0.25">
      <c r="A21" s="127"/>
      <c r="B21" s="127"/>
      <c r="C21" s="127"/>
      <c r="D21" s="127"/>
      <c r="E21" s="130"/>
      <c r="F21" s="55" t="s">
        <v>50</v>
      </c>
      <c r="G21" s="55" t="s">
        <v>51</v>
      </c>
      <c r="H21" s="130"/>
      <c r="I21" s="130"/>
    </row>
    <row r="22" spans="1:9" ht="19.5" customHeight="1" x14ac:dyDescent="0.25">
      <c r="A22" s="121" t="str">
        <f>ТЗ_ВЛ6!A26</f>
        <v>ВЛ-6 кВ до КП №6 Северо-Ютымского м.н. L=1500 м</v>
      </c>
      <c r="B22" s="122"/>
      <c r="C22" s="122"/>
      <c r="D22" s="122"/>
      <c r="E22" s="122"/>
      <c r="F22" s="122"/>
      <c r="G22" s="122"/>
      <c r="H22" s="122"/>
      <c r="I22" s="123"/>
    </row>
    <row r="23" spans="1:9" ht="19.5" customHeight="1" x14ac:dyDescent="0.25">
      <c r="A23" s="118" t="s">
        <v>136</v>
      </c>
      <c r="B23" s="119"/>
      <c r="C23" s="119"/>
      <c r="D23" s="119"/>
      <c r="E23" s="119"/>
      <c r="F23" s="119"/>
      <c r="G23" s="119"/>
      <c r="H23" s="119"/>
      <c r="I23" s="120"/>
    </row>
    <row r="24" spans="1:9" ht="14.25" customHeight="1" x14ac:dyDescent="0.25">
      <c r="A24" s="81"/>
      <c r="B24" s="82" t="s">
        <v>57</v>
      </c>
      <c r="C24" s="81"/>
      <c r="D24" s="81"/>
      <c r="E24" s="83"/>
      <c r="F24" s="83"/>
      <c r="G24" s="83"/>
      <c r="H24" s="83"/>
      <c r="I24" s="83"/>
    </row>
    <row r="25" spans="1:9" ht="14.25" customHeight="1" x14ac:dyDescent="0.25">
      <c r="A25" s="55">
        <v>1</v>
      </c>
      <c r="B25" s="59" t="s">
        <v>59</v>
      </c>
      <c r="C25" s="53" t="s">
        <v>15</v>
      </c>
      <c r="D25" s="54">
        <f>ТЗ_ВЛ6!D33</f>
        <v>6.68</v>
      </c>
      <c r="E25" s="73"/>
      <c r="F25" s="93">
        <f t="shared" ref="F25:F26" si="0">D25</f>
        <v>6.68</v>
      </c>
      <c r="G25" s="55"/>
      <c r="H25" s="55"/>
      <c r="I25" s="55"/>
    </row>
    <row r="26" spans="1:9" ht="14.25" customHeight="1" x14ac:dyDescent="0.25">
      <c r="A26" s="55">
        <f t="shared" ref="A26:A51" si="1">A25+1</f>
        <v>2</v>
      </c>
      <c r="B26" s="59" t="s">
        <v>29</v>
      </c>
      <c r="C26" s="53" t="s">
        <v>18</v>
      </c>
      <c r="D26" s="65">
        <f>ТЗ_ВЛ6!D37</f>
        <v>44</v>
      </c>
      <c r="E26" s="73"/>
      <c r="F26" s="17"/>
      <c r="G26" s="93">
        <f>D26</f>
        <v>44</v>
      </c>
      <c r="H26" s="55"/>
      <c r="I26" s="55"/>
    </row>
    <row r="27" spans="1:9" ht="14.25" customHeight="1" x14ac:dyDescent="0.25">
      <c r="A27" s="55">
        <f t="shared" si="1"/>
        <v>3</v>
      </c>
      <c r="B27" s="61" t="s">
        <v>32</v>
      </c>
      <c r="C27" s="62" t="s">
        <v>3</v>
      </c>
      <c r="D27" s="65">
        <f>ТЗ_ВЛ6!D39</f>
        <v>3.94</v>
      </c>
      <c r="E27" s="73"/>
      <c r="F27" s="17"/>
      <c r="G27" s="93">
        <f>D27</f>
        <v>3.94</v>
      </c>
      <c r="H27" s="55"/>
      <c r="I27" s="55"/>
    </row>
    <row r="28" spans="1:9" ht="14.25" customHeight="1" x14ac:dyDescent="0.25">
      <c r="A28" s="55">
        <f t="shared" si="1"/>
        <v>4</v>
      </c>
      <c r="B28" s="61" t="s">
        <v>30</v>
      </c>
      <c r="C28" s="62" t="s">
        <v>3</v>
      </c>
      <c r="D28" s="65">
        <f>ТЗ_ВЛ6!D40</f>
        <v>12.209999999999999</v>
      </c>
      <c r="E28" s="20"/>
      <c r="F28" s="54">
        <f t="shared" ref="F28:F34" si="2">D28</f>
        <v>12.209999999999999</v>
      </c>
      <c r="G28" s="65"/>
      <c r="H28" s="55"/>
      <c r="I28" s="55"/>
    </row>
    <row r="29" spans="1:9" ht="14.25" customHeight="1" x14ac:dyDescent="0.25">
      <c r="A29" s="55">
        <f t="shared" si="1"/>
        <v>5</v>
      </c>
      <c r="B29" s="59" t="s">
        <v>62</v>
      </c>
      <c r="C29" s="53" t="s">
        <v>15</v>
      </c>
      <c r="D29" s="58">
        <f>ТЗ_ВЛ6!D42</f>
        <v>0.49705999999999995</v>
      </c>
      <c r="E29" s="20"/>
      <c r="F29" s="17"/>
      <c r="G29" s="58">
        <f>D29</f>
        <v>0.49705999999999995</v>
      </c>
      <c r="H29" s="55"/>
      <c r="I29" s="55"/>
    </row>
    <row r="30" spans="1:9" ht="14.25" customHeight="1" x14ac:dyDescent="0.25">
      <c r="A30" s="55">
        <f t="shared" si="1"/>
        <v>6</v>
      </c>
      <c r="B30" s="59" t="s">
        <v>63</v>
      </c>
      <c r="C30" s="53" t="s">
        <v>15</v>
      </c>
      <c r="D30" s="58">
        <f>ТЗ_ВЛ6!D43</f>
        <v>3.1E-2</v>
      </c>
      <c r="E30" s="74"/>
      <c r="F30" s="17"/>
      <c r="G30" s="54">
        <f>D30</f>
        <v>3.1E-2</v>
      </c>
      <c r="H30" s="55"/>
      <c r="I30" s="55"/>
    </row>
    <row r="31" spans="1:9" ht="14.25" customHeight="1" x14ac:dyDescent="0.25">
      <c r="A31" s="55">
        <f t="shared" si="1"/>
        <v>7</v>
      </c>
      <c r="B31" s="59" t="s">
        <v>64</v>
      </c>
      <c r="C31" s="53" t="s">
        <v>15</v>
      </c>
      <c r="D31" s="58">
        <f>ТЗ_ВЛ6!D44</f>
        <v>0.25800000000000001</v>
      </c>
      <c r="E31" s="74"/>
      <c r="F31" s="17"/>
      <c r="G31" s="54">
        <f>D31</f>
        <v>0.25800000000000001</v>
      </c>
      <c r="H31" s="55"/>
      <c r="I31" s="55"/>
    </row>
    <row r="32" spans="1:9" ht="14.25" customHeight="1" x14ac:dyDescent="0.25">
      <c r="A32" s="55">
        <f t="shared" si="1"/>
        <v>8</v>
      </c>
      <c r="B32" s="59" t="s">
        <v>65</v>
      </c>
      <c r="C32" s="54" t="s">
        <v>15</v>
      </c>
      <c r="D32" s="58">
        <f>ТЗ_ВЛ6!D45</f>
        <v>1.272E-2</v>
      </c>
      <c r="E32" s="74"/>
      <c r="F32" s="58">
        <f t="shared" si="2"/>
        <v>1.272E-2</v>
      </c>
      <c r="G32" s="75"/>
      <c r="H32" s="55"/>
      <c r="I32" s="55"/>
    </row>
    <row r="33" spans="1:9" ht="14.25" customHeight="1" x14ac:dyDescent="0.25">
      <c r="A33" s="55">
        <f t="shared" si="1"/>
        <v>9</v>
      </c>
      <c r="B33" s="61" t="s">
        <v>66</v>
      </c>
      <c r="C33" s="54" t="s">
        <v>15</v>
      </c>
      <c r="D33" s="58">
        <f>ТЗ_ВЛ6!D46</f>
        <v>9.1999999999999998E-2</v>
      </c>
      <c r="E33" s="74"/>
      <c r="F33" s="17"/>
      <c r="G33" s="58">
        <f>D33</f>
        <v>9.1999999999999998E-2</v>
      </c>
      <c r="H33" s="55"/>
      <c r="I33" s="55"/>
    </row>
    <row r="34" spans="1:9" ht="14.25" customHeight="1" x14ac:dyDescent="0.25">
      <c r="A34" s="55">
        <f t="shared" si="1"/>
        <v>10</v>
      </c>
      <c r="B34" s="61" t="s">
        <v>135</v>
      </c>
      <c r="C34" s="54" t="s">
        <v>15</v>
      </c>
      <c r="D34" s="58">
        <f>ТЗ_ВЛ6!D47</f>
        <v>1.1560000000000001E-2</v>
      </c>
      <c r="E34" s="74"/>
      <c r="F34" s="17"/>
      <c r="G34" s="58">
        <f>D34</f>
        <v>1.1560000000000001E-2</v>
      </c>
      <c r="H34" s="55"/>
      <c r="I34" s="55"/>
    </row>
    <row r="35" spans="1:9" ht="14.25" customHeight="1" x14ac:dyDescent="0.25">
      <c r="A35" s="55">
        <f t="shared" si="1"/>
        <v>11</v>
      </c>
      <c r="B35" s="61" t="s">
        <v>59</v>
      </c>
      <c r="C35" s="54" t="s">
        <v>15</v>
      </c>
      <c r="D35" s="58">
        <f>ТЗ_ВЛ6!D48</f>
        <v>0.33938000000000001</v>
      </c>
      <c r="E35" s="74"/>
      <c r="F35" s="58">
        <f t="shared" ref="F35:F36" si="3">D35</f>
        <v>0.33938000000000001</v>
      </c>
      <c r="G35" s="76"/>
      <c r="H35" s="55"/>
      <c r="I35" s="55"/>
    </row>
    <row r="36" spans="1:9" ht="14.25" customHeight="1" x14ac:dyDescent="0.25">
      <c r="A36" s="55">
        <f t="shared" si="1"/>
        <v>12</v>
      </c>
      <c r="B36" s="61" t="s">
        <v>22</v>
      </c>
      <c r="C36" s="54" t="s">
        <v>15</v>
      </c>
      <c r="D36" s="58">
        <f>ТЗ_ВЛ6!D49</f>
        <v>0.54789999999999994</v>
      </c>
      <c r="E36" s="74"/>
      <c r="F36" s="58">
        <f t="shared" si="3"/>
        <v>0.54789999999999994</v>
      </c>
      <c r="G36" s="76"/>
      <c r="H36" s="55"/>
      <c r="I36" s="55"/>
    </row>
    <row r="37" spans="1:9" ht="20.25" customHeight="1" x14ac:dyDescent="0.25">
      <c r="A37" s="55">
        <f t="shared" si="1"/>
        <v>13</v>
      </c>
      <c r="B37" s="59" t="s">
        <v>105</v>
      </c>
      <c r="C37" s="53" t="s">
        <v>14</v>
      </c>
      <c r="D37" s="74" t="str">
        <f>ТЗ_ВЛ6!D50</f>
        <v>25/7,63</v>
      </c>
      <c r="E37" s="74"/>
      <c r="F37" s="74" t="s">
        <v>122</v>
      </c>
      <c r="G37" s="76"/>
      <c r="H37" s="55"/>
      <c r="I37" s="55"/>
    </row>
    <row r="38" spans="1:9" ht="18" customHeight="1" x14ac:dyDescent="0.25">
      <c r="A38" s="95">
        <f t="shared" si="1"/>
        <v>14</v>
      </c>
      <c r="B38" s="59" t="s">
        <v>106</v>
      </c>
      <c r="C38" s="53" t="s">
        <v>14</v>
      </c>
      <c r="D38" s="74" t="str">
        <f>ТЗ_ВЛ6!D51</f>
        <v>2/1,124</v>
      </c>
      <c r="E38" s="74"/>
      <c r="F38" s="74" t="s">
        <v>69</v>
      </c>
      <c r="G38" s="76"/>
      <c r="H38" s="55"/>
      <c r="I38" s="55"/>
    </row>
    <row r="39" spans="1:9" ht="18.75" customHeight="1" x14ac:dyDescent="0.25">
      <c r="A39" s="95">
        <f t="shared" si="1"/>
        <v>15</v>
      </c>
      <c r="B39" s="59" t="s">
        <v>107</v>
      </c>
      <c r="C39" s="53" t="s">
        <v>14</v>
      </c>
      <c r="D39" s="74" t="str">
        <f>ТЗ_ВЛ6!D52</f>
        <v>1/0,594</v>
      </c>
      <c r="E39" s="74"/>
      <c r="F39" s="74" t="s">
        <v>123</v>
      </c>
      <c r="G39" s="76"/>
      <c r="H39" s="55"/>
      <c r="I39" s="55"/>
    </row>
    <row r="40" spans="1:9" ht="14.25" customHeight="1" x14ac:dyDescent="0.25">
      <c r="A40" s="95">
        <f t="shared" si="1"/>
        <v>16</v>
      </c>
      <c r="B40" s="71" t="s">
        <v>108</v>
      </c>
      <c r="C40" s="55" t="s">
        <v>4</v>
      </c>
      <c r="D40" s="53">
        <v>80</v>
      </c>
      <c r="E40" s="74"/>
      <c r="F40" s="17"/>
      <c r="G40" s="77">
        <f>D40</f>
        <v>80</v>
      </c>
      <c r="H40" s="55"/>
      <c r="I40" s="55"/>
    </row>
    <row r="41" spans="1:9" ht="14.25" customHeight="1" x14ac:dyDescent="0.25">
      <c r="A41" s="95">
        <f t="shared" si="1"/>
        <v>17</v>
      </c>
      <c r="B41" s="78" t="s">
        <v>109</v>
      </c>
      <c r="C41" s="55" t="s">
        <v>4</v>
      </c>
      <c r="D41" s="53">
        <v>18</v>
      </c>
      <c r="E41" s="74"/>
      <c r="F41" s="17"/>
      <c r="G41" s="77">
        <f>D41</f>
        <v>18</v>
      </c>
      <c r="H41" s="55"/>
      <c r="I41" s="55"/>
    </row>
    <row r="42" spans="1:9" ht="14.25" customHeight="1" x14ac:dyDescent="0.25">
      <c r="A42" s="95">
        <f t="shared" si="1"/>
        <v>18</v>
      </c>
      <c r="B42" s="71" t="s">
        <v>110</v>
      </c>
      <c r="C42" s="55" t="s">
        <v>4</v>
      </c>
      <c r="D42" s="53">
        <v>18</v>
      </c>
      <c r="E42" s="74"/>
      <c r="F42" s="17"/>
      <c r="G42" s="77">
        <f>D42</f>
        <v>18</v>
      </c>
      <c r="H42" s="55"/>
      <c r="I42" s="55"/>
    </row>
    <row r="43" spans="1:9" ht="14.25" customHeight="1" x14ac:dyDescent="0.25">
      <c r="A43" s="95">
        <f t="shared" si="1"/>
        <v>19</v>
      </c>
      <c r="B43" s="78" t="s">
        <v>111</v>
      </c>
      <c r="C43" s="55" t="s">
        <v>4</v>
      </c>
      <c r="D43" s="53">
        <v>18</v>
      </c>
      <c r="E43" s="74"/>
      <c r="F43" s="17"/>
      <c r="G43" s="77">
        <f>D43</f>
        <v>18</v>
      </c>
      <c r="H43" s="55"/>
      <c r="I43" s="55"/>
    </row>
    <row r="44" spans="1:9" ht="14.25" customHeight="1" x14ac:dyDescent="0.25">
      <c r="A44" s="95">
        <f t="shared" si="1"/>
        <v>20</v>
      </c>
      <c r="B44" s="71" t="s">
        <v>112</v>
      </c>
      <c r="C44" s="55" t="s">
        <v>4</v>
      </c>
      <c r="D44" s="53">
        <v>18</v>
      </c>
      <c r="E44" s="74"/>
      <c r="F44" s="17"/>
      <c r="G44" s="77">
        <f>D44</f>
        <v>18</v>
      </c>
      <c r="H44" s="55"/>
      <c r="I44" s="55"/>
    </row>
    <row r="45" spans="1:9" ht="14.25" customHeight="1" x14ac:dyDescent="0.25">
      <c r="A45" s="95">
        <f t="shared" si="1"/>
        <v>21</v>
      </c>
      <c r="B45" s="71" t="s">
        <v>113</v>
      </c>
      <c r="C45" s="55" t="s">
        <v>4</v>
      </c>
      <c r="D45" s="53">
        <v>18</v>
      </c>
      <c r="E45" s="74"/>
      <c r="F45" s="17"/>
      <c r="G45" s="77">
        <f>D45</f>
        <v>18</v>
      </c>
      <c r="H45" s="55"/>
      <c r="I45" s="55"/>
    </row>
    <row r="46" spans="1:9" ht="14.25" customHeight="1" x14ac:dyDescent="0.25">
      <c r="A46" s="95">
        <f t="shared" si="1"/>
        <v>22</v>
      </c>
      <c r="B46" s="71" t="s">
        <v>114</v>
      </c>
      <c r="C46" s="55" t="s">
        <v>4</v>
      </c>
      <c r="D46" s="53">
        <v>18</v>
      </c>
      <c r="E46" s="74"/>
      <c r="F46" s="17"/>
      <c r="G46" s="77">
        <f>D46</f>
        <v>18</v>
      </c>
      <c r="H46" s="55"/>
      <c r="I46" s="55"/>
    </row>
    <row r="47" spans="1:9" ht="14.25" customHeight="1" x14ac:dyDescent="0.25">
      <c r="A47" s="95">
        <f t="shared" si="1"/>
        <v>23</v>
      </c>
      <c r="B47" s="78" t="s">
        <v>115</v>
      </c>
      <c r="C47" s="55" t="s">
        <v>4</v>
      </c>
      <c r="D47" s="53">
        <v>18</v>
      </c>
      <c r="E47" s="74"/>
      <c r="F47" s="17"/>
      <c r="G47" s="77">
        <f>D47</f>
        <v>18</v>
      </c>
      <c r="H47" s="55"/>
      <c r="I47" s="55"/>
    </row>
    <row r="48" spans="1:9" ht="14.25" customHeight="1" x14ac:dyDescent="0.25">
      <c r="A48" s="95">
        <f t="shared" si="1"/>
        <v>24</v>
      </c>
      <c r="B48" s="71" t="s">
        <v>116</v>
      </c>
      <c r="C48" s="55" t="s">
        <v>4</v>
      </c>
      <c r="D48" s="70">
        <v>28</v>
      </c>
      <c r="E48" s="74"/>
      <c r="F48" s="17"/>
      <c r="G48" s="77">
        <f>D48</f>
        <v>28</v>
      </c>
      <c r="H48" s="55"/>
      <c r="I48" s="55"/>
    </row>
    <row r="49" spans="1:9" ht="14.25" customHeight="1" x14ac:dyDescent="0.25">
      <c r="A49" s="95">
        <f t="shared" si="1"/>
        <v>25</v>
      </c>
      <c r="B49" s="79" t="s">
        <v>27</v>
      </c>
      <c r="C49" s="63" t="s">
        <v>18</v>
      </c>
      <c r="D49" s="64">
        <f>ТЗ_ВЛ6!D54</f>
        <v>46</v>
      </c>
      <c r="E49" s="74"/>
      <c r="F49" s="17"/>
      <c r="G49" s="77">
        <f>D49</f>
        <v>46</v>
      </c>
      <c r="H49" s="55"/>
      <c r="I49" s="55"/>
    </row>
    <row r="50" spans="1:9" ht="14.25" customHeight="1" x14ac:dyDescent="0.25">
      <c r="A50" s="95">
        <f t="shared" si="1"/>
        <v>26</v>
      </c>
      <c r="B50" s="79" t="s">
        <v>28</v>
      </c>
      <c r="C50" s="63" t="s">
        <v>18</v>
      </c>
      <c r="D50" s="64">
        <v>54</v>
      </c>
      <c r="E50" s="74"/>
      <c r="F50" s="17"/>
      <c r="G50" s="77">
        <f>D50</f>
        <v>54</v>
      </c>
      <c r="H50" s="55"/>
      <c r="I50" s="55"/>
    </row>
    <row r="51" spans="1:9" ht="14.25" customHeight="1" x14ac:dyDescent="0.25">
      <c r="A51" s="95">
        <f t="shared" si="1"/>
        <v>27</v>
      </c>
      <c r="B51" s="79" t="s">
        <v>131</v>
      </c>
      <c r="C51" s="63" t="s">
        <v>4</v>
      </c>
      <c r="D51" s="64">
        <v>2</v>
      </c>
      <c r="E51" s="74"/>
      <c r="F51" s="17"/>
      <c r="G51" s="77">
        <v>2</v>
      </c>
      <c r="H51" s="55"/>
      <c r="I51" s="55"/>
    </row>
    <row r="52" spans="1:9" ht="14.25" customHeight="1" x14ac:dyDescent="0.25">
      <c r="A52" s="83"/>
      <c r="B52" s="82" t="s">
        <v>130</v>
      </c>
      <c r="C52" s="81"/>
      <c r="D52" s="81"/>
      <c r="E52" s="84"/>
      <c r="F52" s="85"/>
      <c r="G52" s="86"/>
      <c r="H52" s="83"/>
      <c r="I52" s="83"/>
    </row>
    <row r="53" spans="1:9" ht="14.25" customHeight="1" x14ac:dyDescent="0.25">
      <c r="A53" s="55">
        <f>A51+1</f>
        <v>28</v>
      </c>
      <c r="B53" s="79" t="s">
        <v>117</v>
      </c>
      <c r="C53" s="63" t="s">
        <v>15</v>
      </c>
      <c r="D53" s="54">
        <v>1.49</v>
      </c>
      <c r="E53" s="74"/>
      <c r="F53" s="54">
        <f>D53</f>
        <v>1.49</v>
      </c>
      <c r="G53" s="54"/>
      <c r="H53" s="55"/>
      <c r="I53" s="55"/>
    </row>
    <row r="54" spans="1:9" ht="14.25" customHeight="1" x14ac:dyDescent="0.25">
      <c r="A54" s="86"/>
      <c r="B54" s="87" t="s">
        <v>79</v>
      </c>
      <c r="C54" s="86"/>
      <c r="D54" s="85"/>
      <c r="E54" s="84"/>
      <c r="F54" s="85"/>
      <c r="G54" s="86"/>
      <c r="H54" s="83"/>
      <c r="I54" s="83"/>
    </row>
    <row r="55" spans="1:9" ht="14.25" customHeight="1" x14ac:dyDescent="0.25">
      <c r="A55" s="55">
        <f>A53+1</f>
        <v>29</v>
      </c>
      <c r="B55" s="71" t="s">
        <v>129</v>
      </c>
      <c r="C55" s="54" t="s">
        <v>4</v>
      </c>
      <c r="D55" s="54">
        <v>80</v>
      </c>
      <c r="E55" s="74"/>
      <c r="F55" s="17"/>
      <c r="G55" s="77">
        <f>D55</f>
        <v>80</v>
      </c>
      <c r="H55" s="55"/>
      <c r="I55" s="55"/>
    </row>
    <row r="56" spans="1:9" ht="14.25" customHeight="1" x14ac:dyDescent="0.25">
      <c r="A56" s="55">
        <f t="shared" ref="A56:A59" si="4">A55+1</f>
        <v>30</v>
      </c>
      <c r="B56" s="71" t="s">
        <v>81</v>
      </c>
      <c r="C56" s="54" t="s">
        <v>4</v>
      </c>
      <c r="D56" s="54">
        <v>80</v>
      </c>
      <c r="E56" s="74"/>
      <c r="F56" s="17"/>
      <c r="G56" s="77">
        <f>D56</f>
        <v>80</v>
      </c>
      <c r="H56" s="55"/>
      <c r="I56" s="55"/>
    </row>
    <row r="57" spans="1:9" ht="14.25" customHeight="1" x14ac:dyDescent="0.25">
      <c r="A57" s="55">
        <f t="shared" si="4"/>
        <v>31</v>
      </c>
      <c r="B57" s="71" t="s">
        <v>82</v>
      </c>
      <c r="C57" s="54" t="s">
        <v>4</v>
      </c>
      <c r="D57" s="54">
        <v>80</v>
      </c>
      <c r="E57" s="74"/>
      <c r="F57" s="17"/>
      <c r="G57" s="77">
        <f>D57</f>
        <v>80</v>
      </c>
      <c r="H57" s="55"/>
      <c r="I57" s="55"/>
    </row>
    <row r="58" spans="1:9" ht="23.25" customHeight="1" x14ac:dyDescent="0.25">
      <c r="A58" s="55">
        <f t="shared" si="4"/>
        <v>32</v>
      </c>
      <c r="B58" s="59" t="s">
        <v>84</v>
      </c>
      <c r="C58" s="54" t="s">
        <v>4</v>
      </c>
      <c r="D58" s="54">
        <v>3</v>
      </c>
      <c r="E58" s="74"/>
      <c r="F58" s="17"/>
      <c r="G58" s="77">
        <f>D58</f>
        <v>3</v>
      </c>
      <c r="H58" s="55"/>
      <c r="I58" s="55"/>
    </row>
    <row r="59" spans="1:9" ht="14.25" customHeight="1" x14ac:dyDescent="0.25">
      <c r="A59" s="55">
        <f t="shared" si="4"/>
        <v>33</v>
      </c>
      <c r="B59" s="71" t="s">
        <v>86</v>
      </c>
      <c r="C59" s="54" t="s">
        <v>4</v>
      </c>
      <c r="D59" s="54">
        <v>6</v>
      </c>
      <c r="E59" s="74"/>
      <c r="F59" s="17"/>
      <c r="G59" s="77">
        <f>D59</f>
        <v>6</v>
      </c>
      <c r="H59" s="55"/>
      <c r="I59" s="55"/>
    </row>
    <row r="60" spans="1:9" ht="26.25" customHeight="1" x14ac:dyDescent="0.25">
      <c r="A60" s="55">
        <f>A59+1</f>
        <v>34</v>
      </c>
      <c r="B60" s="52" t="s">
        <v>89</v>
      </c>
      <c r="C60" s="53" t="s">
        <v>87</v>
      </c>
      <c r="D60" s="54">
        <v>28</v>
      </c>
      <c r="E60" s="74"/>
      <c r="F60" s="77">
        <f t="shared" ref="F55:F60" si="5">D60</f>
        <v>28</v>
      </c>
      <c r="G60" s="17"/>
      <c r="H60" s="55"/>
      <c r="I60" s="55"/>
    </row>
    <row r="61" spans="1:9" ht="14.25" customHeight="1" x14ac:dyDescent="0.25">
      <c r="A61" s="86"/>
      <c r="B61" s="87" t="s">
        <v>90</v>
      </c>
      <c r="C61" s="86"/>
      <c r="D61" s="85"/>
      <c r="E61" s="84"/>
      <c r="F61" s="85"/>
      <c r="G61" s="85"/>
      <c r="H61" s="83"/>
      <c r="I61" s="83"/>
    </row>
    <row r="62" spans="1:9" ht="14.25" customHeight="1" x14ac:dyDescent="0.25">
      <c r="A62" s="55">
        <f>A60+1</f>
        <v>35</v>
      </c>
      <c r="B62" s="59" t="s">
        <v>93</v>
      </c>
      <c r="C62" s="54" t="s">
        <v>15</v>
      </c>
      <c r="D62" s="54">
        <v>1.4999999999999999E-2</v>
      </c>
      <c r="E62" s="74"/>
      <c r="F62" s="17"/>
      <c r="G62" s="66">
        <f>D62</f>
        <v>1.4999999999999999E-2</v>
      </c>
      <c r="H62" s="55"/>
      <c r="I62" s="55"/>
    </row>
    <row r="63" spans="1:9" ht="23.25" customHeight="1" x14ac:dyDescent="0.25">
      <c r="A63" s="55">
        <f>A62+1</f>
        <v>36</v>
      </c>
      <c r="B63" s="59" t="s">
        <v>95</v>
      </c>
      <c r="C63" s="54" t="s">
        <v>15</v>
      </c>
      <c r="D63" s="54">
        <v>3.7999999999999999E-2</v>
      </c>
      <c r="E63" s="74"/>
      <c r="F63" s="17"/>
      <c r="G63" s="66">
        <f>D63</f>
        <v>3.7999999999999999E-2</v>
      </c>
      <c r="H63" s="55"/>
      <c r="I63" s="55"/>
    </row>
    <row r="64" spans="1:9" ht="15.75" customHeight="1" x14ac:dyDescent="0.25">
      <c r="A64" s="102"/>
      <c r="B64" s="103"/>
      <c r="C64" s="97"/>
      <c r="D64" s="97"/>
      <c r="E64" s="104"/>
      <c r="F64" s="104"/>
      <c r="G64" s="104"/>
      <c r="H64" s="105"/>
      <c r="I64" s="106"/>
    </row>
    <row r="65" spans="1:9" ht="19.5" customHeight="1" x14ac:dyDescent="0.25">
      <c r="A65" s="118" t="s">
        <v>137</v>
      </c>
      <c r="B65" s="119"/>
      <c r="C65" s="119"/>
      <c r="D65" s="119"/>
      <c r="E65" s="119"/>
      <c r="F65" s="119"/>
      <c r="G65" s="119"/>
      <c r="H65" s="119"/>
      <c r="I65" s="120"/>
    </row>
    <row r="66" spans="1:9" ht="14.25" customHeight="1" x14ac:dyDescent="0.25">
      <c r="A66" s="81"/>
      <c r="B66" s="82" t="s">
        <v>57</v>
      </c>
      <c r="C66" s="81"/>
      <c r="D66" s="81"/>
      <c r="E66" s="83"/>
      <c r="F66" s="83"/>
      <c r="G66" s="83"/>
      <c r="H66" s="83"/>
      <c r="I66" s="83"/>
    </row>
    <row r="67" spans="1:9" ht="14.25" customHeight="1" x14ac:dyDescent="0.25">
      <c r="A67" s="95">
        <v>1</v>
      </c>
      <c r="B67" s="59" t="s">
        <v>59</v>
      </c>
      <c r="C67" s="53" t="s">
        <v>15</v>
      </c>
      <c r="D67" s="54">
        <v>6.68</v>
      </c>
      <c r="E67" s="73"/>
      <c r="F67" s="93">
        <v>6.68</v>
      </c>
      <c r="G67" s="95"/>
      <c r="H67" s="95"/>
      <c r="I67" s="95"/>
    </row>
    <row r="68" spans="1:9" ht="14.25" customHeight="1" x14ac:dyDescent="0.25">
      <c r="A68" s="95">
        <v>2</v>
      </c>
      <c r="B68" s="59" t="s">
        <v>29</v>
      </c>
      <c r="C68" s="53" t="s">
        <v>18</v>
      </c>
      <c r="D68" s="65">
        <v>44</v>
      </c>
      <c r="E68" s="73"/>
      <c r="F68" s="17"/>
      <c r="G68" s="93">
        <v>44</v>
      </c>
      <c r="H68" s="95"/>
      <c r="I68" s="95"/>
    </row>
    <row r="69" spans="1:9" ht="14.25" customHeight="1" x14ac:dyDescent="0.25">
      <c r="A69" s="95">
        <v>3</v>
      </c>
      <c r="B69" s="61" t="s">
        <v>32</v>
      </c>
      <c r="C69" s="62" t="s">
        <v>3</v>
      </c>
      <c r="D69" s="65">
        <v>3.94</v>
      </c>
      <c r="E69" s="73"/>
      <c r="F69" s="17"/>
      <c r="G69" s="93">
        <v>3.94</v>
      </c>
      <c r="H69" s="95"/>
      <c r="I69" s="95"/>
    </row>
    <row r="70" spans="1:9" ht="14.25" customHeight="1" x14ac:dyDescent="0.25">
      <c r="A70" s="95">
        <v>4</v>
      </c>
      <c r="B70" s="61" t="s">
        <v>30</v>
      </c>
      <c r="C70" s="62" t="s">
        <v>3</v>
      </c>
      <c r="D70" s="65">
        <v>12.209999999999999</v>
      </c>
      <c r="E70" s="20"/>
      <c r="F70" s="54">
        <v>12.209999999999999</v>
      </c>
      <c r="G70" s="65"/>
      <c r="H70" s="95"/>
      <c r="I70" s="95"/>
    </row>
    <row r="71" spans="1:9" ht="14.25" customHeight="1" x14ac:dyDescent="0.25">
      <c r="A71" s="95">
        <v>5</v>
      </c>
      <c r="B71" s="59" t="s">
        <v>62</v>
      </c>
      <c r="C71" s="53" t="s">
        <v>15</v>
      </c>
      <c r="D71" s="58">
        <v>0.49705999999999995</v>
      </c>
      <c r="E71" s="20"/>
      <c r="F71" s="17"/>
      <c r="G71" s="58">
        <v>0.49705999999999995</v>
      </c>
      <c r="H71" s="95"/>
      <c r="I71" s="95"/>
    </row>
    <row r="72" spans="1:9" ht="14.25" customHeight="1" x14ac:dyDescent="0.25">
      <c r="A72" s="95">
        <v>6</v>
      </c>
      <c r="B72" s="59" t="s">
        <v>63</v>
      </c>
      <c r="C72" s="53" t="s">
        <v>15</v>
      </c>
      <c r="D72" s="58">
        <v>3.1E-2</v>
      </c>
      <c r="E72" s="74"/>
      <c r="F72" s="17"/>
      <c r="G72" s="54">
        <v>3.1E-2</v>
      </c>
      <c r="H72" s="95"/>
      <c r="I72" s="95"/>
    </row>
    <row r="73" spans="1:9" ht="14.25" customHeight="1" x14ac:dyDescent="0.25">
      <c r="A73" s="95">
        <v>7</v>
      </c>
      <c r="B73" s="59" t="s">
        <v>64</v>
      </c>
      <c r="C73" s="53" t="s">
        <v>15</v>
      </c>
      <c r="D73" s="58">
        <v>0.25800000000000001</v>
      </c>
      <c r="E73" s="74"/>
      <c r="F73" s="17"/>
      <c r="G73" s="54">
        <v>0.25800000000000001</v>
      </c>
      <c r="H73" s="95"/>
      <c r="I73" s="95"/>
    </row>
    <row r="74" spans="1:9" ht="14.25" customHeight="1" x14ac:dyDescent="0.25">
      <c r="A74" s="95">
        <v>8</v>
      </c>
      <c r="B74" s="59" t="s">
        <v>65</v>
      </c>
      <c r="C74" s="54" t="s">
        <v>15</v>
      </c>
      <c r="D74" s="58">
        <v>1.272E-2</v>
      </c>
      <c r="E74" s="74"/>
      <c r="F74" s="58">
        <v>1.272E-2</v>
      </c>
      <c r="G74" s="75"/>
      <c r="H74" s="95"/>
      <c r="I74" s="95"/>
    </row>
    <row r="75" spans="1:9" ht="14.25" customHeight="1" x14ac:dyDescent="0.25">
      <c r="A75" s="95">
        <v>9</v>
      </c>
      <c r="B75" s="61" t="s">
        <v>66</v>
      </c>
      <c r="C75" s="54" t="s">
        <v>15</v>
      </c>
      <c r="D75" s="58">
        <v>9.1999999999999998E-2</v>
      </c>
      <c r="E75" s="74"/>
      <c r="F75" s="17"/>
      <c r="G75" s="58">
        <v>9.1999999999999998E-2</v>
      </c>
      <c r="H75" s="95"/>
      <c r="I75" s="95"/>
    </row>
    <row r="76" spans="1:9" ht="14.25" customHeight="1" x14ac:dyDescent="0.25">
      <c r="A76" s="95">
        <v>10</v>
      </c>
      <c r="B76" s="61" t="s">
        <v>135</v>
      </c>
      <c r="C76" s="54" t="s">
        <v>15</v>
      </c>
      <c r="D76" s="58">
        <v>1.1560000000000001E-2</v>
      </c>
      <c r="E76" s="74"/>
      <c r="F76" s="17"/>
      <c r="G76" s="58">
        <v>1.1560000000000001E-2</v>
      </c>
      <c r="H76" s="95"/>
      <c r="I76" s="95"/>
    </row>
    <row r="77" spans="1:9" ht="14.25" customHeight="1" x14ac:dyDescent="0.25">
      <c r="A77" s="95">
        <v>11</v>
      </c>
      <c r="B77" s="61" t="s">
        <v>59</v>
      </c>
      <c r="C77" s="54" t="s">
        <v>15</v>
      </c>
      <c r="D77" s="58">
        <v>0.33938000000000001</v>
      </c>
      <c r="E77" s="74"/>
      <c r="F77" s="58">
        <v>0.33938000000000001</v>
      </c>
      <c r="G77" s="76"/>
      <c r="H77" s="95"/>
      <c r="I77" s="95"/>
    </row>
    <row r="78" spans="1:9" ht="14.25" customHeight="1" x14ac:dyDescent="0.25">
      <c r="A78" s="95">
        <v>12</v>
      </c>
      <c r="B78" s="61" t="s">
        <v>22</v>
      </c>
      <c r="C78" s="54" t="s">
        <v>15</v>
      </c>
      <c r="D78" s="58">
        <v>0.54789999999999994</v>
      </c>
      <c r="E78" s="74"/>
      <c r="F78" s="58">
        <v>0.54789999999999994</v>
      </c>
      <c r="G78" s="76"/>
      <c r="H78" s="95"/>
      <c r="I78" s="95"/>
    </row>
    <row r="79" spans="1:9" ht="20.25" customHeight="1" x14ac:dyDescent="0.25">
      <c r="A79" s="95">
        <v>13</v>
      </c>
      <c r="B79" s="59" t="s">
        <v>105</v>
      </c>
      <c r="C79" s="53" t="s">
        <v>14</v>
      </c>
      <c r="D79" s="74" t="s">
        <v>141</v>
      </c>
      <c r="E79" s="74"/>
      <c r="F79" s="74" t="s">
        <v>122</v>
      </c>
      <c r="G79" s="76"/>
      <c r="H79" s="95"/>
      <c r="I79" s="95"/>
    </row>
    <row r="80" spans="1:9" ht="18" customHeight="1" x14ac:dyDescent="0.25">
      <c r="A80" s="95">
        <v>14</v>
      </c>
      <c r="B80" s="59" t="s">
        <v>106</v>
      </c>
      <c r="C80" s="53" t="s">
        <v>14</v>
      </c>
      <c r="D80" s="74" t="s">
        <v>69</v>
      </c>
      <c r="E80" s="74"/>
      <c r="F80" s="74" t="s">
        <v>69</v>
      </c>
      <c r="G80" s="76"/>
      <c r="H80" s="95"/>
      <c r="I80" s="95"/>
    </row>
    <row r="81" spans="1:9" ht="18.75" customHeight="1" x14ac:dyDescent="0.25">
      <c r="A81" s="95">
        <v>15</v>
      </c>
      <c r="B81" s="59" t="s">
        <v>107</v>
      </c>
      <c r="C81" s="53" t="s">
        <v>14</v>
      </c>
      <c r="D81" s="74" t="s">
        <v>140</v>
      </c>
      <c r="E81" s="74"/>
      <c r="F81" s="74" t="s">
        <v>123</v>
      </c>
      <c r="G81" s="76"/>
      <c r="H81" s="95"/>
      <c r="I81" s="95"/>
    </row>
    <row r="82" spans="1:9" ht="14.25" customHeight="1" x14ac:dyDescent="0.25">
      <c r="A82" s="95">
        <v>16</v>
      </c>
      <c r="B82" s="71" t="s">
        <v>108</v>
      </c>
      <c r="C82" s="95" t="s">
        <v>4</v>
      </c>
      <c r="D82" s="53">
        <v>80</v>
      </c>
      <c r="E82" s="74"/>
      <c r="F82" s="17"/>
      <c r="G82" s="77">
        <v>80</v>
      </c>
      <c r="H82" s="95"/>
      <c r="I82" s="95"/>
    </row>
    <row r="83" spans="1:9" ht="14.25" customHeight="1" x14ac:dyDescent="0.25">
      <c r="A83" s="95">
        <v>17</v>
      </c>
      <c r="B83" s="78" t="s">
        <v>109</v>
      </c>
      <c r="C83" s="95" t="s">
        <v>4</v>
      </c>
      <c r="D83" s="53">
        <v>18</v>
      </c>
      <c r="E83" s="74"/>
      <c r="F83" s="17"/>
      <c r="G83" s="77">
        <v>9</v>
      </c>
      <c r="H83" s="95"/>
      <c r="I83" s="95"/>
    </row>
    <row r="84" spans="1:9" ht="14.25" customHeight="1" x14ac:dyDescent="0.25">
      <c r="A84" s="95">
        <v>18</v>
      </c>
      <c r="B84" s="71" t="s">
        <v>110</v>
      </c>
      <c r="C84" s="95" t="s">
        <v>4</v>
      </c>
      <c r="D84" s="53">
        <v>18</v>
      </c>
      <c r="E84" s="74"/>
      <c r="F84" s="17"/>
      <c r="G84" s="77">
        <v>9</v>
      </c>
      <c r="H84" s="95"/>
      <c r="I84" s="95"/>
    </row>
    <row r="85" spans="1:9" ht="14.25" customHeight="1" x14ac:dyDescent="0.25">
      <c r="A85" s="95">
        <v>19</v>
      </c>
      <c r="B85" s="78" t="s">
        <v>111</v>
      </c>
      <c r="C85" s="95" t="s">
        <v>4</v>
      </c>
      <c r="D85" s="53">
        <v>18</v>
      </c>
      <c r="E85" s="74"/>
      <c r="F85" s="17"/>
      <c r="G85" s="77">
        <v>9</v>
      </c>
      <c r="H85" s="95"/>
      <c r="I85" s="95"/>
    </row>
    <row r="86" spans="1:9" ht="14.25" customHeight="1" x14ac:dyDescent="0.25">
      <c r="A86" s="95">
        <v>20</v>
      </c>
      <c r="B86" s="71" t="s">
        <v>112</v>
      </c>
      <c r="C86" s="95" t="s">
        <v>4</v>
      </c>
      <c r="D86" s="53">
        <v>18</v>
      </c>
      <c r="E86" s="74"/>
      <c r="F86" s="17"/>
      <c r="G86" s="77">
        <v>9</v>
      </c>
      <c r="H86" s="95"/>
      <c r="I86" s="95"/>
    </row>
    <row r="87" spans="1:9" ht="14.25" customHeight="1" x14ac:dyDescent="0.25">
      <c r="A87" s="95">
        <v>21</v>
      </c>
      <c r="B87" s="71" t="s">
        <v>113</v>
      </c>
      <c r="C87" s="95" t="s">
        <v>4</v>
      </c>
      <c r="D87" s="53">
        <v>18</v>
      </c>
      <c r="E87" s="74"/>
      <c r="F87" s="17"/>
      <c r="G87" s="77">
        <v>9</v>
      </c>
      <c r="H87" s="95"/>
      <c r="I87" s="95"/>
    </row>
    <row r="88" spans="1:9" ht="14.25" customHeight="1" x14ac:dyDescent="0.25">
      <c r="A88" s="95">
        <v>22</v>
      </c>
      <c r="B88" s="71" t="s">
        <v>114</v>
      </c>
      <c r="C88" s="95" t="s">
        <v>4</v>
      </c>
      <c r="D88" s="53">
        <v>18</v>
      </c>
      <c r="E88" s="74"/>
      <c r="F88" s="17"/>
      <c r="G88" s="77">
        <v>9</v>
      </c>
      <c r="H88" s="95"/>
      <c r="I88" s="95"/>
    </row>
    <row r="89" spans="1:9" ht="14.25" customHeight="1" x14ac:dyDescent="0.25">
      <c r="A89" s="95">
        <v>23</v>
      </c>
      <c r="B89" s="78" t="s">
        <v>115</v>
      </c>
      <c r="C89" s="95" t="s">
        <v>4</v>
      </c>
      <c r="D89" s="53">
        <v>18</v>
      </c>
      <c r="E89" s="74"/>
      <c r="F89" s="17"/>
      <c r="G89" s="77">
        <v>9</v>
      </c>
      <c r="H89" s="95"/>
      <c r="I89" s="95"/>
    </row>
    <row r="90" spans="1:9" ht="14.25" customHeight="1" x14ac:dyDescent="0.25">
      <c r="A90" s="95">
        <v>24</v>
      </c>
      <c r="B90" s="71" t="s">
        <v>116</v>
      </c>
      <c r="C90" s="95" t="s">
        <v>4</v>
      </c>
      <c r="D90" s="70">
        <v>28</v>
      </c>
      <c r="E90" s="74"/>
      <c r="F90" s="17"/>
      <c r="G90" s="77">
        <v>28</v>
      </c>
      <c r="H90" s="95"/>
      <c r="I90" s="95"/>
    </row>
    <row r="91" spans="1:9" ht="14.25" customHeight="1" x14ac:dyDescent="0.25">
      <c r="A91" s="95">
        <v>25</v>
      </c>
      <c r="B91" s="79" t="s">
        <v>27</v>
      </c>
      <c r="C91" s="63" t="s">
        <v>18</v>
      </c>
      <c r="D91" s="64">
        <v>46</v>
      </c>
      <c r="E91" s="74"/>
      <c r="F91" s="17"/>
      <c r="G91" s="77">
        <v>46</v>
      </c>
      <c r="H91" s="95"/>
      <c r="I91" s="95"/>
    </row>
    <row r="92" spans="1:9" ht="14.25" customHeight="1" x14ac:dyDescent="0.25">
      <c r="A92" s="95">
        <v>26</v>
      </c>
      <c r="B92" s="79" t="s">
        <v>28</v>
      </c>
      <c r="C92" s="63" t="s">
        <v>18</v>
      </c>
      <c r="D92" s="64">
        <v>54</v>
      </c>
      <c r="E92" s="74"/>
      <c r="F92" s="17"/>
      <c r="G92" s="77">
        <v>54</v>
      </c>
      <c r="H92" s="95"/>
      <c r="I92" s="95"/>
    </row>
    <row r="93" spans="1:9" ht="14.25" customHeight="1" x14ac:dyDescent="0.25">
      <c r="A93" s="95">
        <v>27</v>
      </c>
      <c r="B93" s="79" t="s">
        <v>131</v>
      </c>
      <c r="C93" s="63" t="s">
        <v>4</v>
      </c>
      <c r="D93" s="64">
        <v>2</v>
      </c>
      <c r="E93" s="74"/>
      <c r="G93" s="77">
        <v>2</v>
      </c>
      <c r="H93" s="95"/>
      <c r="I93" s="95"/>
    </row>
    <row r="94" spans="1:9" ht="14.25" customHeight="1" x14ac:dyDescent="0.25">
      <c r="A94" s="83"/>
      <c r="B94" s="82" t="s">
        <v>130</v>
      </c>
      <c r="C94" s="81"/>
      <c r="D94" s="81"/>
      <c r="E94" s="84"/>
      <c r="F94" s="85"/>
      <c r="G94" s="86"/>
      <c r="H94" s="83"/>
      <c r="I94" s="83"/>
    </row>
    <row r="95" spans="1:9" ht="14.25" customHeight="1" x14ac:dyDescent="0.25">
      <c r="A95" s="95">
        <v>28</v>
      </c>
      <c r="B95" s="79" t="s">
        <v>117</v>
      </c>
      <c r="C95" s="63" t="s">
        <v>15</v>
      </c>
      <c r="D95" s="54">
        <v>1.49</v>
      </c>
      <c r="E95" s="74"/>
      <c r="F95" s="54">
        <v>1.49</v>
      </c>
      <c r="G95" s="54"/>
      <c r="H95" s="95"/>
      <c r="I95" s="95"/>
    </row>
    <row r="96" spans="1:9" ht="14.25" customHeight="1" x14ac:dyDescent="0.25">
      <c r="A96" s="86"/>
      <c r="B96" s="87" t="s">
        <v>79</v>
      </c>
      <c r="C96" s="86"/>
      <c r="D96" s="85"/>
      <c r="E96" s="84"/>
      <c r="F96" s="85"/>
      <c r="G96" s="86"/>
      <c r="H96" s="83"/>
      <c r="I96" s="83"/>
    </row>
    <row r="97" spans="1:9" ht="14.25" customHeight="1" x14ac:dyDescent="0.25">
      <c r="A97" s="95">
        <v>29</v>
      </c>
      <c r="B97" s="71" t="s">
        <v>129</v>
      </c>
      <c r="C97" s="54" t="s">
        <v>4</v>
      </c>
      <c r="D97" s="54">
        <v>80</v>
      </c>
      <c r="E97" s="74"/>
      <c r="F97" s="17"/>
      <c r="G97" s="77">
        <v>80</v>
      </c>
      <c r="H97" s="95"/>
      <c r="I97" s="95"/>
    </row>
    <row r="98" spans="1:9" ht="14.25" customHeight="1" x14ac:dyDescent="0.25">
      <c r="A98" s="95">
        <v>30</v>
      </c>
      <c r="B98" s="71" t="s">
        <v>81</v>
      </c>
      <c r="C98" s="54" t="s">
        <v>4</v>
      </c>
      <c r="D98" s="54">
        <v>80</v>
      </c>
      <c r="E98" s="74"/>
      <c r="F98" s="17"/>
      <c r="G98" s="77">
        <v>80</v>
      </c>
      <c r="H98" s="95"/>
      <c r="I98" s="95"/>
    </row>
    <row r="99" spans="1:9" ht="14.25" customHeight="1" x14ac:dyDescent="0.25">
      <c r="A99" s="95">
        <v>31</v>
      </c>
      <c r="B99" s="71" t="s">
        <v>82</v>
      </c>
      <c r="C99" s="54" t="s">
        <v>4</v>
      </c>
      <c r="D99" s="54">
        <v>80</v>
      </c>
      <c r="E99" s="74"/>
      <c r="F99" s="17"/>
      <c r="G99" s="77">
        <v>80</v>
      </c>
      <c r="H99" s="95"/>
      <c r="I99" s="95"/>
    </row>
    <row r="100" spans="1:9" ht="23.25" customHeight="1" x14ac:dyDescent="0.25">
      <c r="A100" s="95">
        <v>32</v>
      </c>
      <c r="B100" s="59" t="s">
        <v>84</v>
      </c>
      <c r="C100" s="54" t="s">
        <v>4</v>
      </c>
      <c r="D100" s="54">
        <v>3</v>
      </c>
      <c r="E100" s="74"/>
      <c r="F100" s="17"/>
      <c r="G100" s="77">
        <v>3</v>
      </c>
      <c r="H100" s="95"/>
      <c r="I100" s="95"/>
    </row>
    <row r="101" spans="1:9" ht="14.25" customHeight="1" x14ac:dyDescent="0.25">
      <c r="A101" s="95">
        <v>33</v>
      </c>
      <c r="B101" s="71" t="s">
        <v>86</v>
      </c>
      <c r="C101" s="54" t="s">
        <v>4</v>
      </c>
      <c r="D101" s="54">
        <v>6</v>
      </c>
      <c r="E101" s="74"/>
      <c r="F101" s="17"/>
      <c r="G101" s="77">
        <v>6</v>
      </c>
      <c r="H101" s="95"/>
      <c r="I101" s="95"/>
    </row>
    <row r="102" spans="1:9" ht="26.25" customHeight="1" x14ac:dyDescent="0.25">
      <c r="A102" s="95">
        <v>34</v>
      </c>
      <c r="B102" s="52" t="s">
        <v>89</v>
      </c>
      <c r="C102" s="53" t="s">
        <v>87</v>
      </c>
      <c r="D102" s="54">
        <v>28</v>
      </c>
      <c r="E102" s="74"/>
      <c r="F102" s="77">
        <v>28</v>
      </c>
      <c r="G102" s="17"/>
      <c r="H102" s="95"/>
      <c r="I102" s="95"/>
    </row>
    <row r="103" spans="1:9" ht="14.25" customHeight="1" x14ac:dyDescent="0.25">
      <c r="A103" s="86"/>
      <c r="B103" s="87" t="s">
        <v>90</v>
      </c>
      <c r="C103" s="86"/>
      <c r="D103" s="85"/>
      <c r="E103" s="84"/>
      <c r="F103" s="85"/>
      <c r="G103" s="85"/>
      <c r="H103" s="83"/>
      <c r="I103" s="83"/>
    </row>
    <row r="104" spans="1:9" ht="14.25" customHeight="1" x14ac:dyDescent="0.25">
      <c r="A104" s="95">
        <v>35</v>
      </c>
      <c r="B104" s="59" t="s">
        <v>93</v>
      </c>
      <c r="C104" s="54" t="s">
        <v>15</v>
      </c>
      <c r="D104" s="54">
        <v>1.4999999999999999E-2</v>
      </c>
      <c r="E104" s="74"/>
      <c r="F104" s="17"/>
      <c r="G104" s="66">
        <v>1.4999999999999999E-2</v>
      </c>
      <c r="H104" s="95"/>
      <c r="I104" s="95"/>
    </row>
    <row r="105" spans="1:9" ht="23.25" customHeight="1" x14ac:dyDescent="0.25">
      <c r="A105" s="95">
        <v>36</v>
      </c>
      <c r="B105" s="59" t="s">
        <v>95</v>
      </c>
      <c r="C105" s="54" t="s">
        <v>15</v>
      </c>
      <c r="D105" s="54">
        <v>3.7999999999999999E-2</v>
      </c>
      <c r="E105" s="74"/>
      <c r="F105" s="17"/>
      <c r="G105" s="66">
        <v>3.7999999999999999E-2</v>
      </c>
      <c r="H105" s="95"/>
      <c r="I105" s="95"/>
    </row>
    <row r="106" spans="1:9" ht="23.25" customHeight="1" x14ac:dyDescent="0.25">
      <c r="A106" s="80"/>
      <c r="B106" s="99"/>
      <c r="C106" s="100"/>
      <c r="D106" s="100"/>
      <c r="E106" s="101"/>
      <c r="F106" s="101"/>
      <c r="G106" s="101"/>
      <c r="H106" s="80"/>
      <c r="I106" s="80"/>
    </row>
    <row r="107" spans="1:9" ht="15" customHeight="1" x14ac:dyDescent="0.25">
      <c r="A107" s="80"/>
      <c r="B107" s="47" t="s">
        <v>33</v>
      </c>
      <c r="C107" s="47"/>
      <c r="D107" s="47"/>
      <c r="E107" s="47"/>
      <c r="F107" s="47"/>
      <c r="G107" s="41"/>
      <c r="H107" s="42"/>
      <c r="I107" s="42"/>
    </row>
    <row r="108" spans="1:9" ht="15" customHeight="1" x14ac:dyDescent="0.25">
      <c r="A108" s="80"/>
      <c r="B108" s="131" t="s">
        <v>52</v>
      </c>
      <c r="C108" s="131"/>
      <c r="D108" s="131"/>
      <c r="E108" s="131"/>
      <c r="F108" s="131"/>
      <c r="G108" s="41"/>
      <c r="H108" s="42"/>
      <c r="I108" s="42"/>
    </row>
    <row r="109" spans="1:9" ht="15" customHeight="1" x14ac:dyDescent="0.25">
      <c r="A109" s="80"/>
      <c r="B109" s="43" t="s">
        <v>53</v>
      </c>
      <c r="C109" s="44"/>
      <c r="D109" s="43"/>
      <c r="E109" s="45"/>
      <c r="F109" s="43"/>
      <c r="G109" s="41"/>
      <c r="H109" s="42"/>
      <c r="I109" s="42"/>
    </row>
    <row r="110" spans="1:9" ht="44.25" customHeight="1" x14ac:dyDescent="0.25">
      <c r="A110" s="80"/>
      <c r="B110" s="129" t="s">
        <v>119</v>
      </c>
      <c r="C110" s="129"/>
      <c r="D110" s="129"/>
      <c r="E110" s="129"/>
      <c r="F110" s="129"/>
      <c r="G110" s="129"/>
      <c r="H110" s="129"/>
      <c r="I110" s="129"/>
    </row>
  </sheetData>
  <autoFilter ref="A20:I21">
    <filterColumn colId="5" showButton="0"/>
  </autoFilter>
  <mergeCells count="16">
    <mergeCell ref="A16:I16"/>
    <mergeCell ref="A17:I17"/>
    <mergeCell ref="A18:I18"/>
    <mergeCell ref="A20:A21"/>
    <mergeCell ref="B20:B21"/>
    <mergeCell ref="C20:C21"/>
    <mergeCell ref="D20:D21"/>
    <mergeCell ref="E20:E21"/>
    <mergeCell ref="B110:I110"/>
    <mergeCell ref="F20:G20"/>
    <mergeCell ref="H20:H21"/>
    <mergeCell ref="I20:I21"/>
    <mergeCell ref="B108:F108"/>
    <mergeCell ref="A23:I23"/>
    <mergeCell ref="A65:I65"/>
    <mergeCell ref="A22:I22"/>
  </mergeCells>
  <pageMargins left="0.55118110236220474" right="0.43307086614173229" top="0" bottom="0" header="0.19685039370078741" footer="0.23622047244094491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ТЗ_ВЛ6</vt:lpstr>
      <vt:lpstr>РВ_ВЛ</vt:lpstr>
      <vt:lpstr>РВ_ВЛ!Область_печати</vt:lpstr>
      <vt:lpstr>ТЗ_ВЛ6!Область_печати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2021-09-24T09:52:27Z</dcterms:modified>
</cp:coreProperties>
</file>