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15" windowWidth="17880" windowHeight="10545" tabRatio="830" activeTab="1"/>
  </bookViews>
  <sheets>
    <sheet name="ТЗ " sheetId="21" r:id="rId1"/>
    <sheet name="РВ" sheetId="22" r:id="rId2"/>
  </sheets>
  <externalReferences>
    <externalReference r:id="rId3"/>
  </externalReferences>
  <definedNames>
    <definedName name="_xlnm._FilterDatabase" localSheetId="1" hidden="1">РВ!$A$21:$I$22</definedName>
    <definedName name="_xlnm._FilterDatabase" localSheetId="0" hidden="1">'ТЗ '!$A$26:$E$27</definedName>
    <definedName name="ВидЗатрат" localSheetId="1">#REF!</definedName>
    <definedName name="ВидЗатрат">#REF!</definedName>
    <definedName name="_xlnm.Print_Area" localSheetId="1">РВ!$A$20:$I$65</definedName>
    <definedName name="_xlnm.Print_Area" localSheetId="0">'ТЗ '!$A$25:$E$156</definedName>
    <definedName name="СтатьиБюджета">[1]КБК!$C$2:$C$95</definedName>
  </definedNames>
  <calcPr calcId="145621" iterate="1"/>
</workbook>
</file>

<file path=xl/calcChain.xml><?xml version="1.0" encoding="utf-8"?>
<calcChain xmlns="http://schemas.openxmlformats.org/spreadsheetml/2006/main">
  <c r="A93" i="21" l="1"/>
  <c r="D30" i="21" l="1"/>
  <c r="C31" i="22"/>
  <c r="B31" i="22"/>
  <c r="C30" i="22"/>
  <c r="D31" i="21"/>
  <c r="D69" i="21"/>
  <c r="D31" i="22" s="1"/>
  <c r="G31" i="22" s="1"/>
  <c r="D67" i="21"/>
  <c r="D65" i="21"/>
  <c r="D64" i="21"/>
  <c r="D63" i="21"/>
  <c r="D62" i="21"/>
  <c r="D61" i="21" s="1"/>
  <c r="D58" i="21"/>
  <c r="D60" i="21" s="1"/>
  <c r="D57" i="21"/>
  <c r="D30" i="22" s="1"/>
  <c r="F30" i="22" s="1"/>
  <c r="D54" i="21"/>
  <c r="D55" i="21" s="1"/>
  <c r="D53" i="21"/>
  <c r="D28" i="22" s="1"/>
  <c r="D59" i="21" l="1"/>
  <c r="D25" i="22" l="1"/>
  <c r="F25" i="22" s="1"/>
  <c r="D40" i="22"/>
  <c r="D103" i="21"/>
  <c r="D104" i="21" s="1"/>
  <c r="G55" i="22"/>
  <c r="G54" i="22"/>
  <c r="D105" i="21"/>
  <c r="D106" i="21" s="1"/>
  <c r="A28" i="22"/>
  <c r="D88" i="21"/>
  <c r="D90" i="21" s="1"/>
  <c r="D87" i="21"/>
  <c r="D86" i="21" s="1"/>
  <c r="D82" i="21"/>
  <c r="B25" i="22"/>
  <c r="B24" i="22"/>
  <c r="D78" i="21"/>
  <c r="D38" i="21"/>
  <c r="D37" i="21" s="1"/>
  <c r="D34" i="21"/>
  <c r="D36" i="21" s="1"/>
  <c r="D32" i="21"/>
  <c r="D33" i="21"/>
  <c r="A31" i="21"/>
  <c r="A32" i="21" s="1"/>
  <c r="A33" i="21" s="1"/>
  <c r="A34" i="21" s="1"/>
  <c r="A35" i="21" s="1"/>
  <c r="A36" i="21" s="1"/>
  <c r="A37" i="21" s="1"/>
  <c r="A38" i="21" s="1"/>
  <c r="A40" i="21" s="1"/>
  <c r="A42" i="21" s="1"/>
  <c r="D75" i="21" l="1"/>
  <c r="D38" i="22" l="1"/>
  <c r="G38" i="22" l="1"/>
  <c r="F40" i="22"/>
  <c r="A29" i="22"/>
  <c r="D96" i="21"/>
  <c r="D94" i="21" s="1"/>
  <c r="D93" i="21" s="1"/>
  <c r="D95" i="21" s="1"/>
  <c r="A30" i="22" l="1"/>
  <c r="A31" i="22" s="1"/>
  <c r="A33" i="22" s="1"/>
  <c r="A36" i="22" s="1"/>
  <c r="A34" i="22"/>
  <c r="B53" i="22"/>
  <c r="B41" i="22"/>
  <c r="D131" i="21"/>
  <c r="A142" i="21" l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38" i="22"/>
  <c r="A40" i="22" s="1"/>
  <c r="A42" i="22" s="1"/>
  <c r="F29" i="22"/>
  <c r="F28" i="22"/>
  <c r="A43" i="22" l="1"/>
  <c r="A44" i="22" s="1"/>
  <c r="A45" i="22" s="1"/>
  <c r="A46" i="22" s="1"/>
  <c r="A47" i="22" s="1"/>
  <c r="A48" i="22" s="1"/>
  <c r="A49" i="22" s="1"/>
  <c r="A50" i="22" s="1"/>
  <c r="A51" i="22" s="1"/>
  <c r="A52" i="22" s="1"/>
  <c r="A54" i="22" s="1"/>
  <c r="A55" i="22" s="1"/>
  <c r="D74" i="21" l="1"/>
  <c r="D33" i="22" l="1"/>
  <c r="F33" i="22" s="1"/>
  <c r="A43" i="21" l="1"/>
  <c r="A44" i="21" s="1"/>
  <c r="A45" i="21" s="1"/>
  <c r="A46" i="21" s="1"/>
  <c r="A47" i="21" s="1"/>
  <c r="A49" i="21" s="1"/>
  <c r="A52" i="21" s="1"/>
  <c r="A55" i="21" s="1"/>
  <c r="A56" i="21" s="1"/>
  <c r="A58" i="21" s="1"/>
  <c r="A60" i="21" s="1"/>
  <c r="A61" i="21" s="1"/>
  <c r="A62" i="21" s="1"/>
  <c r="A63" i="21" s="1"/>
  <c r="A64" i="21" s="1"/>
  <c r="A65" i="21" s="1"/>
  <c r="A66" i="21" s="1"/>
  <c r="A67" i="21" s="1"/>
  <c r="A68" i="21" s="1"/>
  <c r="A71" i="21" s="1"/>
  <c r="A72" i="21" l="1"/>
  <c r="A73" i="21" s="1"/>
  <c r="A74" i="21" s="1"/>
  <c r="A75" i="21" s="1"/>
  <c r="A76" i="21" s="1"/>
  <c r="A77" i="21" s="1"/>
  <c r="A78" i="21" s="1"/>
  <c r="A79" i="21" s="1"/>
  <c r="D43" i="21"/>
  <c r="D40" i="21" s="1"/>
  <c r="D42" i="21" s="1"/>
  <c r="A82" i="21" l="1"/>
  <c r="A83" i="21" s="1"/>
  <c r="F36" i="22"/>
  <c r="D41" i="21"/>
  <c r="A84" i="21" l="1"/>
  <c r="A85" i="21" s="1"/>
  <c r="A86" i="21" s="1"/>
  <c r="A87" i="21" s="1"/>
  <c r="A88" i="21" s="1"/>
  <c r="A89" i="21" s="1"/>
  <c r="A90" i="21" s="1"/>
  <c r="A95" i="21" l="1"/>
  <c r="A96" i="21" s="1"/>
  <c r="A97" i="21" s="1"/>
  <c r="A103" i="21" l="1"/>
  <c r="A105" i="21" s="1"/>
  <c r="A108" i="21" l="1"/>
  <c r="A110" i="21" s="1"/>
  <c r="A113" i="21" s="1"/>
  <c r="A114" i="21" s="1"/>
  <c r="A115" i="21" s="1"/>
  <c r="A117" i="21" s="1"/>
  <c r="A118" i="21" s="1"/>
  <c r="A119" i="21" s="1"/>
  <c r="A121" i="21" s="1"/>
  <c r="A123" i="21" s="1"/>
  <c r="A124" i="21" s="1"/>
  <c r="A126" i="21" s="1"/>
  <c r="A128" i="21" s="1"/>
  <c r="A130" i="21" s="1"/>
  <c r="A132" i="21" s="1"/>
  <c r="A134" i="21" s="1"/>
  <c r="A136" i="21" s="1"/>
  <c r="A139" i="21" s="1"/>
</calcChain>
</file>

<file path=xl/sharedStrings.xml><?xml version="1.0" encoding="utf-8"?>
<sst xmlns="http://schemas.openxmlformats.org/spreadsheetml/2006/main" count="353" uniqueCount="175">
  <si>
    <t>№ п/п</t>
  </si>
  <si>
    <t>Ед. изм.</t>
  </si>
  <si>
    <t>Наименование работ</t>
  </si>
  <si>
    <t>м3</t>
  </si>
  <si>
    <t>м2</t>
  </si>
  <si>
    <t xml:space="preserve">Техническое задание </t>
  </si>
  <si>
    <t>ОСОБЫЕ УСЛОВИЯ</t>
  </si>
  <si>
    <t xml:space="preserve"> </t>
  </si>
  <si>
    <t>шт</t>
  </si>
  <si>
    <t>тн</t>
  </si>
  <si>
    <t>м2/м3</t>
  </si>
  <si>
    <t>песок</t>
  </si>
  <si>
    <t>Количество</t>
  </si>
  <si>
    <t>с учетом коэф. потерь на транп. К=1,01</t>
  </si>
  <si>
    <t>с учетом коэф. уплотнения К=1,05</t>
  </si>
  <si>
    <t>по капитальному строительству</t>
  </si>
  <si>
    <t>Засыпка подкоренных ям бульдозером</t>
  </si>
  <si>
    <t>Примечание УКС</t>
  </si>
  <si>
    <t xml:space="preserve">Устройство насыпи из привозного песка </t>
  </si>
  <si>
    <t>Устройство площадок для накопления отходов бурения</t>
  </si>
  <si>
    <t xml:space="preserve">Подготовительные работы </t>
  </si>
  <si>
    <t>Согласовано:</t>
  </si>
  <si>
    <t>Утверждаю:</t>
  </si>
  <si>
    <t>Вице-президент</t>
  </si>
  <si>
    <t>Президент</t>
  </si>
  <si>
    <t xml:space="preserve">ООО «Нобель Ойл» (КО)                                                                                          </t>
  </si>
  <si>
    <t>____________________ С.Л.Зарубин</t>
  </si>
  <si>
    <t>______________ Д.В.Перов</t>
  </si>
  <si>
    <t>"____"___________________ 2021 г.</t>
  </si>
  <si>
    <t>«____»_______________2021 г.</t>
  </si>
  <si>
    <t>Директор департамента</t>
  </si>
  <si>
    <t>____________________ А.С.Оганесян</t>
  </si>
  <si>
    <t>для проведение тендера  на выполнение СМР по объектам:</t>
  </si>
  <si>
    <t>ВЕДОМОСТЬ ПОСТАВКИ</t>
  </si>
  <si>
    <t>Кол-во</t>
  </si>
  <si>
    <t>Сумма руб. с НДС</t>
  </si>
  <si>
    <t>Приобретение материалов/оборудования</t>
  </si>
  <si>
    <t>Наличие на складе Заказчика</t>
  </si>
  <si>
    <t>Сроки поставки</t>
  </si>
  <si>
    <t>Заказчиком</t>
  </si>
  <si>
    <t>Подрядчиком</t>
  </si>
  <si>
    <t>м3/тн</t>
  </si>
  <si>
    <t>Инженерная подготовка</t>
  </si>
  <si>
    <t>лес хлыстовой (длина хлыстов 14м)</t>
  </si>
  <si>
    <t>1. Приобретенные материалы Заказчиком выдаются Подрядчику по давальческой схеме.</t>
  </si>
  <si>
    <t>Примечание:</t>
  </si>
  <si>
    <t>2. При составлении сметной документации количество материалов необходимо учитывать с коэффициентом расхода, 
согласно сметных норм.</t>
  </si>
  <si>
    <t>3. Перед закупом материалов, указанных в приложении 4  ("Приобретение материалов/ оборудования Подрядчиком"), Подрядчик обязан запросить наличие данных материалов в свободных остатках Заказчика (в ДКС ООО "Нобель Ойл" (КО)) и получить их, в случае наличия, на основании соответствующего письма ДКС ООО "Нобель Ойл" (КО).</t>
  </si>
  <si>
    <t>Стоимость работ определяется на основании актуальной редакции сборников базовых цен Федеральных единичных расценок, в программе Гранд-смета, с использованием  индексов  ООО "Стройинформресурс" первого месяца каждого квартала (1 кв. - январь; 2 кв. - апрель;  3 кв. - июль;  4 кв. - октябрь).</t>
  </si>
  <si>
    <t>Техническое задание составлено по проекту-аналогу . Возможна корректировка объема работ в сторону увеличения после получения рабочей документации</t>
  </si>
  <si>
    <t>Организация временных площадок хранения материалов и оборудования силами подрядчика</t>
  </si>
  <si>
    <t>Мобилизация и демобилизация строительной техники и оборудования силами подрядчика</t>
  </si>
  <si>
    <t>Организация перевозки вахт, перевозки рабочих силами подрядчика</t>
  </si>
  <si>
    <t>Погрузо-разгрузочные работы материалов и оборудования поставки заказчика силами подрядчика</t>
  </si>
  <si>
    <t xml:space="preserve">Доставка материалов поставки подрядчика силами подрядчика </t>
  </si>
  <si>
    <t>Организация автономных жилых городков (питание, энергообеспечение, поставка ГСМ и т.д.) силами подрядчика</t>
  </si>
  <si>
    <t>Разработка, согласование  проекта производства работ - (ППР) силами подрядчика</t>
  </si>
  <si>
    <t>Разработка грунта в карьере с погрузкой на автомобили-самосвалы, группа грунтов 1</t>
  </si>
  <si>
    <t xml:space="preserve">Разработка грунта в отвал в траншеях экскаватором "обратная лопата", группа грунтов 2 (для последующей захоронки кустарника, пней и порубочных остатков) </t>
  </si>
  <si>
    <t>1 пень / 1 м3</t>
  </si>
  <si>
    <t xml:space="preserve">Обратная засыпка траншей с перемещением грунта до 10 м бульдозерами, группа грунтов 2 </t>
  </si>
  <si>
    <t>Устройство насыпи</t>
  </si>
  <si>
    <t>Устройство насыпи из привозного песка (с учетом коэф. потерь на трансп. К=1,01)</t>
  </si>
  <si>
    <t>Уплотнение грунта вибрационными катками 2,2 т за 7 проходов по одному следу при толщине слоя: 30 см</t>
  </si>
  <si>
    <t>Планировка механизированным способом, группа грунтов 1, в том числе:</t>
  </si>
  <si>
    <t>верх земляного полотна</t>
  </si>
  <si>
    <t>откосы насыпи</t>
  </si>
  <si>
    <t>дно кюветов</t>
  </si>
  <si>
    <t>откосы кюветов</t>
  </si>
  <si>
    <t>Укрепление откосов земляного полотна</t>
  </si>
  <si>
    <t>Укрепление откосов насыпи посевом многолетних трав: механизированным способом</t>
  </si>
  <si>
    <t>тимофеевка</t>
  </si>
  <si>
    <t>кг</t>
  </si>
  <si>
    <t>Укрепление дна и откосов кюветов посевом многолетних трав по грунту естесственного залегания: механизированным способом</t>
  </si>
  <si>
    <t>Дорожная одежда</t>
  </si>
  <si>
    <t>щебень фракции 40-70мм</t>
  </si>
  <si>
    <t>Земляные работы</t>
  </si>
  <si>
    <t>щебень фракции 40-70</t>
  </si>
  <si>
    <t>Устройство подстилающих и выравнивающих слоев оснований: из щебня (подушка под трубу)</t>
  </si>
  <si>
    <t>Обратная засыпка песком, группа грунтов 1</t>
  </si>
  <si>
    <t>Уплотнение грунта пневматическими трамбовками, группа грунтов: 1</t>
  </si>
  <si>
    <t>Устройство цементно-грунтовой подушки под оголовки</t>
  </si>
  <si>
    <t>пескоцементная смесь</t>
  </si>
  <si>
    <t>Гидроизоляция трубы битумной мастикой</t>
  </si>
  <si>
    <t>битумная мастика</t>
  </si>
  <si>
    <t>Укладка водопропускных труб диаметром: 1220мм</t>
  </si>
  <si>
    <t>м/тн</t>
  </si>
  <si>
    <t>труба 1220х10 по ГОСТ 10704-91</t>
  </si>
  <si>
    <t>Устройство прослойки из нетканого синтетического материала - геотекстиля Т-300 (на откосы)</t>
  </si>
  <si>
    <t>геотекстиль Т-300</t>
  </si>
  <si>
    <t>Укладка георешетки "ПРУДОН-494" (георешетка "Тех-Полимер") с крепление анкерами и с заполнением щебнем: 15 см (укрепление обочин)</t>
  </si>
  <si>
    <t>георешетка геотехническая 150х210х210хТехПолимер</t>
  </si>
  <si>
    <t>арматура АI Ø12 длиной 0,9м</t>
  </si>
  <si>
    <t>Устройство каменной наброски из щебня толщ. 0,2м (укрепление русел)</t>
  </si>
  <si>
    <t>Разработка грунта с погрузкой на автомобили-самосвалы экскаваторами, группа грунтов 1 (выемка торфа)</t>
  </si>
  <si>
    <t>Разработка грунта с перемещением до 30 м бульдозерами, группа грунтов 1 (распределение вытесненного грунта в полосе отвода)</t>
  </si>
  <si>
    <t>Разработка грунта в отвал экскаваторами, группа грунтов 1 (под гравийно-песчаную подушку, п/ф экрана)</t>
  </si>
  <si>
    <t>21,9/6,535</t>
  </si>
  <si>
    <t>18/3,6</t>
  </si>
  <si>
    <t>Установка дорожных знаков на  металлических стойках массой: до 25 кг</t>
  </si>
  <si>
    <t>Обстановка и принадлежности дороги</t>
  </si>
  <si>
    <t xml:space="preserve">песок </t>
  </si>
  <si>
    <t>щебень фракции 40-70 мм</t>
  </si>
  <si>
    <t>геотекстиль Т-300 ТехПолимер</t>
  </si>
  <si>
    <t>георешетка 150х210х210 ТехПолимер</t>
  </si>
  <si>
    <t>трубы стальные сварные водогазопроводные оцинкованные обыкновенные, диаметр условного прохода 76 мм, толщина стенки 4 мм</t>
  </si>
  <si>
    <t xml:space="preserve">Перемещение пней и порубочных остатков бульдозерами для захоронки в траншею на расстояние до 95 м                                                                                                    </t>
  </si>
  <si>
    <t xml:space="preserve">Инженерная подготовка </t>
  </si>
  <si>
    <t xml:space="preserve">материалов/оборудования для проведения тендера на выполнение СМР по объектам: </t>
  </si>
  <si>
    <r>
      <t xml:space="preserve">Заказчик: </t>
    </r>
    <r>
      <rPr>
        <b/>
        <sz val="12"/>
        <rFont val="Times New Roman"/>
        <family val="1"/>
        <charset val="204"/>
      </rPr>
      <t>ООО «Нобель Ойл» (КО)</t>
    </r>
  </si>
  <si>
    <r>
      <t xml:space="preserve">Район строительства: </t>
    </r>
    <r>
      <rPr>
        <b/>
        <sz val="12"/>
        <rFont val="Times New Roman"/>
        <family val="1"/>
        <charset val="204"/>
      </rPr>
      <t>ХМАО-Югра, Сургутский район</t>
    </r>
  </si>
  <si>
    <t>Инженерная подготовка кустовой площадки №2</t>
  </si>
  <si>
    <r>
      <t xml:space="preserve">Стройка: </t>
    </r>
    <r>
      <rPr>
        <b/>
        <sz val="12"/>
        <rFont val="Times New Roman"/>
        <family val="1"/>
        <charset val="204"/>
      </rPr>
      <t>Обустройство пробной эксплуатации кустовой площадки №2 Северо-Ютымского нефтяного месторождения</t>
    </r>
  </si>
  <si>
    <t>Сроки выполнения работ: 210 календарных дней</t>
  </si>
  <si>
    <t>Обязательно указывать в сметах удельный  вес инертных материалов (песок щебень и т.д.)</t>
  </si>
  <si>
    <t xml:space="preserve">Расстояние от г.Нижневартовска до объекта ориентировочно 450 км </t>
  </si>
  <si>
    <t>Устройство обвалования по периметру куста шириной по верху вала 0,5м, высотой  1м, с заложением откосов 1:2</t>
  </si>
  <si>
    <t xml:space="preserve">Уплотнение грунта обвалования механизированным способом </t>
  </si>
  <si>
    <t xml:space="preserve">Планировка поверхности и откосов обвалования площадки </t>
  </si>
  <si>
    <t xml:space="preserve">Планировка откосов насыпи механизированным способом, группа грунтов 1 </t>
  </si>
  <si>
    <t xml:space="preserve">Уплотнение грунта катками на пневмоходу весом 25 т (толщ. уплотняемого слоя 30 см, количество проходов 7) </t>
  </si>
  <si>
    <t xml:space="preserve">Планировка полотна дна механизированным способом, группа грунтов 1 </t>
  </si>
  <si>
    <t xml:space="preserve">Планировка откосов механизированным способом, группа грунтов 1 </t>
  </si>
  <si>
    <t>Устройство выемки</t>
  </si>
  <si>
    <t xml:space="preserve">Искуственные сооружения (водопропускные трубы) 
1220х10 мм, 1 шт./21,9 м </t>
  </si>
  <si>
    <t>Автомобильная дорога от КП №2 до точки примыкания с автодорогой ПСП - УПН (L=3 км)</t>
  </si>
  <si>
    <t>Транспортировка песка до 5 км, класс дорог IV</t>
  </si>
  <si>
    <t>121769/194830</t>
  </si>
  <si>
    <t>Нанесение слоя глинистого грунта (песка) на дно и стенки амбара, толщ. слоя 0,05 м (грунт из карьера) (2633х0,05)</t>
  </si>
  <si>
    <t>2633/132</t>
  </si>
  <si>
    <t xml:space="preserve">Планировка полотна насыпи механизированным способом, группа грунтов 1 </t>
  </si>
  <si>
    <t>Корчевка, обивка земли, вывоз на расстояние до 100 м и захоронка пней диаметром до 20 см</t>
  </si>
  <si>
    <t>3111/36</t>
  </si>
  <si>
    <t>Нетма-Теплонит с коэффициентом 1,12</t>
  </si>
  <si>
    <t>Транспортировка леса во временный накопитель до 3 км, класс дорог 3 (264х0,71)</t>
  </si>
  <si>
    <t>Устройство покрытия перездов через обвалование из щебня h=0,2 м</t>
  </si>
  <si>
    <t>Устройство покрытия площадок для пожтехники из щебня h=0,2 м</t>
  </si>
  <si>
    <t xml:space="preserve">Устройство перездов - 2шт., площадок стоянки пожарной техники </t>
  </si>
  <si>
    <t>Валка, трелевка на расстояние до 300 м, разделка деревьев мягких пород диаметром ствола до 20 см</t>
  </si>
  <si>
    <t>Расчистка трассы (20х3000х0,7) от снега, толщ. снежного покрова 0,7м</t>
  </si>
  <si>
    <t>Погрузо-разгрузочные работы: лес хлыстовой от вырубки (555х0,71)</t>
  </si>
  <si>
    <t>Транспортировка леса во временный накопитель до 3 км, класс дорог 3 (555х0,71)</t>
  </si>
  <si>
    <t>6534/71</t>
  </si>
  <si>
    <t xml:space="preserve">Устройство оснований проезжей части толщиной 30 см из щебня фракции 40-70 мм </t>
  </si>
  <si>
    <t>Устройство оснований обочин толщиной 15 см из щебня фракции 40-70 мм</t>
  </si>
  <si>
    <t>60/0,426</t>
  </si>
  <si>
    <t xml:space="preserve">знаки дорожные на оцинкованной подоснове со световозвращающей пленкой </t>
  </si>
  <si>
    <t>Погрузо-разгрузочные работы: лес хлыстовой от вырубки (264х0,71)</t>
  </si>
  <si>
    <t xml:space="preserve">Укладка прослойки из геотекстиля плотностью 500г/м2 </t>
  </si>
  <si>
    <t xml:space="preserve">Устройство двуслойного лежневого настила  в полосе движения бурового станка (расход 36м3 на 100м2) (в т.ч. планировка) </t>
  </si>
  <si>
    <t>(24х177=4248м2)</t>
  </si>
  <si>
    <t>лес хлыстовой 14 м</t>
  </si>
  <si>
    <t>Погрузо-разгрузочные работы: лес хлыстовой</t>
  </si>
  <si>
    <t>Транспортировка леса на 8 км, класс дорог 2</t>
  </si>
  <si>
    <t xml:space="preserve">Укладка прослойки из геотекстиля плотностью 300г/м2 в основании автомобильной дороги </t>
  </si>
  <si>
    <t>геотекстиль Т-300 с коэффициентом 1,1 (в т.ч. Планировка)</t>
  </si>
  <si>
    <t>Устройство дорожных насыпей бульдозерами с перемещением грунта до 20 м, группа грунтов: 1</t>
  </si>
  <si>
    <t xml:space="preserve">Планировка верха насыпи механизированным способом, группа грунтов 1 </t>
  </si>
  <si>
    <t>Планировка поверхности и откосов обвалования площадки</t>
  </si>
  <si>
    <t>Укрепление откосов земляных сооружений посевом многолетних трав механизированным способом</t>
  </si>
  <si>
    <t>семена газонных трав (смесь)</t>
  </si>
  <si>
    <t>Устройство площадки для накопления отходов бурения</t>
  </si>
  <si>
    <t>Устройство обвалования по периметру куста шириной по верху вала 0,5м, высотой  1м, с заложением откосов 1:1</t>
  </si>
  <si>
    <t xml:space="preserve">Уплотнение грунта вибрационными катками 25т за 7 проходов по одному следу при толщине слоя: 30 см </t>
  </si>
  <si>
    <t>Транспортировка песка на 9 км, класс дорог 4</t>
  </si>
  <si>
    <t>50479/80766</t>
  </si>
  <si>
    <t>геотекстиль</t>
  </si>
  <si>
    <t>Расчистка трассы от снега с перемещением до 20 м (20000х0,7)</t>
  </si>
  <si>
    <t>"Кустовая площадка № 2 Северо-Ютымского м.н.
Инженерная подготовка. Автомобильная дорога от КП №2 до точки примыкания".</t>
  </si>
  <si>
    <t>52.1</t>
  </si>
  <si>
    <t>52.2</t>
  </si>
  <si>
    <t>52.3</t>
  </si>
  <si>
    <t>52.4</t>
  </si>
  <si>
    <t>Зам. директора департамента</t>
  </si>
  <si>
    <t>____________________ М.С.Опойцев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</si>
</sst>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_-* #,##0\ _₽_-;\-* #,##0\ _₽_-;_-* &quot;-&quot;??\ _₽_-;_-@_-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8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4" fillId="24" borderId="9" applyNumberFormat="0" applyFon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0" borderId="0"/>
    <xf numFmtId="0" fontId="2" fillId="0" borderId="0"/>
    <xf numFmtId="0" fontId="5" fillId="0" borderId="0">
      <alignment horizontal="left" vertical="top"/>
    </xf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7" fillId="0" borderId="0"/>
    <xf numFmtId="0" fontId="4" fillId="0" borderId="0"/>
    <xf numFmtId="0" fontId="37" fillId="0" borderId="0"/>
    <xf numFmtId="41" fontId="3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0" fillId="26" borderId="0" xfId="0" applyFont="1" applyFill="1" applyAlignment="1">
      <alignment horizontal="center" vertical="center" wrapText="1"/>
    </xf>
    <xf numFmtId="0" fontId="30" fillId="26" borderId="0" xfId="0" applyFont="1" applyFill="1" applyAlignment="1">
      <alignment vertical="center" wrapText="1"/>
    </xf>
    <xf numFmtId="0" fontId="30" fillId="26" borderId="0" xfId="0" applyFont="1" applyFill="1" applyAlignment="1">
      <alignment horizontal="left" vertical="center"/>
    </xf>
    <xf numFmtId="0" fontId="31" fillId="26" borderId="0" xfId="0" applyFont="1" applyFill="1" applyAlignment="1">
      <alignment wrapText="1"/>
    </xf>
    <xf numFmtId="0" fontId="27" fillId="26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wrapText="1"/>
    </xf>
    <xf numFmtId="0" fontId="31" fillId="26" borderId="0" xfId="0" applyFont="1" applyFill="1" applyBorder="1" applyAlignment="1">
      <alignment wrapText="1"/>
    </xf>
    <xf numFmtId="0" fontId="30" fillId="26" borderId="0" xfId="0" applyFont="1" applyFill="1" applyBorder="1" applyAlignment="1"/>
    <xf numFmtId="0" fontId="30" fillId="26" borderId="0" xfId="0" applyFont="1" applyFill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wrapText="1"/>
    </xf>
    <xf numFmtId="0" fontId="32" fillId="2" borderId="15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5" fillId="0" borderId="1" xfId="1" applyNumberFormat="1" applyFont="1" applyFill="1" applyBorder="1" applyAlignment="1">
      <alignment horizontal="left" vertical="center"/>
    </xf>
    <xf numFmtId="0" fontId="25" fillId="26" borderId="0" xfId="0" applyNumberFormat="1" applyFont="1" applyFill="1" applyBorder="1" applyAlignment="1">
      <alignment vertical="center"/>
    </xf>
    <xf numFmtId="2" fontId="25" fillId="26" borderId="0" xfId="0" applyNumberFormat="1" applyFont="1" applyFill="1" applyBorder="1" applyAlignment="1">
      <alignment horizontal="center" vertical="center"/>
    </xf>
    <xf numFmtId="0" fontId="25" fillId="26" borderId="0" xfId="0" applyFont="1" applyFill="1" applyBorder="1"/>
    <xf numFmtId="0" fontId="25" fillId="26" borderId="0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25" fillId="26" borderId="0" xfId="0" applyFont="1" applyFill="1" applyBorder="1" applyAlignment="1">
      <alignment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/>
    </xf>
    <xf numFmtId="0" fontId="25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35" fillId="26" borderId="0" xfId="0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167" fontId="1" fillId="2" borderId="1" xfId="101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left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7" fontId="1" fillId="2" borderId="1" xfId="10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/>
    </xf>
    <xf numFmtId="49" fontId="1" fillId="0" borderId="1" xfId="1" applyNumberFormat="1" applyFont="1" applyBorder="1" applyAlignment="1">
      <alignment horizontal="left" vertical="top"/>
    </xf>
    <xf numFmtId="49" fontId="25" fillId="2" borderId="1" xfId="1" applyNumberFormat="1" applyFont="1" applyFill="1" applyBorder="1" applyAlignment="1">
      <alignment horizontal="left" vertical="top"/>
    </xf>
    <xf numFmtId="49" fontId="25" fillId="0" borderId="1" xfId="1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166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top" wrapText="1"/>
    </xf>
    <xf numFmtId="0" fontId="25" fillId="0" borderId="1" xfId="1" applyFont="1" applyBorder="1" applyAlignment="1">
      <alignment horizontal="right" vertical="top"/>
    </xf>
    <xf numFmtId="0" fontId="25" fillId="0" borderId="0" xfId="1" applyFont="1" applyAlignment="1">
      <alignment horizontal="right" vertical="top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left" vertical="top"/>
    </xf>
    <xf numFmtId="0" fontId="25" fillId="0" borderId="0" xfId="1" applyFont="1"/>
    <xf numFmtId="49" fontId="25" fillId="0" borderId="1" xfId="1" applyNumberFormat="1" applyFont="1" applyBorder="1" applyAlignment="1">
      <alignment horizontal="center" vertical="top"/>
    </xf>
    <xf numFmtId="0" fontId="25" fillId="0" borderId="0" xfId="1" applyFont="1" applyAlignment="1">
      <alignment horizontal="right"/>
    </xf>
    <xf numFmtId="0" fontId="36" fillId="0" borderId="1" xfId="0" applyFont="1" applyBorder="1" applyAlignment="1">
      <alignment wrapText="1"/>
    </xf>
    <xf numFmtId="0" fontId="30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1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right" vertical="center" wrapText="1"/>
    </xf>
    <xf numFmtId="0" fontId="5" fillId="2" borderId="11" xfId="101" applyNumberFormat="1" applyFont="1" applyFill="1" applyBorder="1" applyAlignment="1">
      <alignment horizontal="right" vertical="center" wrapText="1"/>
    </xf>
    <xf numFmtId="0" fontId="25" fillId="2" borderId="11" xfId="101" applyNumberFormat="1" applyFont="1" applyFill="1" applyBorder="1" applyAlignment="1">
      <alignment horizontal="right" vertical="center" wrapText="1"/>
    </xf>
    <xf numFmtId="0" fontId="1" fillId="2" borderId="1" xfId="101" applyNumberFormat="1" applyFont="1" applyFill="1" applyBorder="1" applyAlignment="1">
      <alignment horizontal="right" vertical="center" wrapText="1"/>
    </xf>
    <xf numFmtId="0" fontId="40" fillId="0" borderId="1" xfId="101" applyNumberFormat="1" applyFont="1" applyBorder="1" applyAlignment="1">
      <alignment horizontal="right" vertical="center" wrapText="1"/>
    </xf>
    <xf numFmtId="0" fontId="1" fillId="2" borderId="1" xfId="101" applyNumberFormat="1" applyFont="1" applyFill="1" applyBorder="1" applyAlignment="1">
      <alignment horizontal="right" wrapText="1"/>
    </xf>
    <xf numFmtId="0" fontId="1" fillId="0" borderId="1" xfId="101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vertical="top"/>
    </xf>
    <xf numFmtId="0" fontId="44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wrapText="1"/>
    </xf>
    <xf numFmtId="2" fontId="44" fillId="26" borderId="0" xfId="0" applyNumberFormat="1" applyFont="1" applyFill="1" applyBorder="1" applyAlignment="1">
      <alignment horizontal="center"/>
    </xf>
    <xf numFmtId="0" fontId="30" fillId="26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" fontId="25" fillId="2" borderId="1" xfId="101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31" fillId="26" borderId="0" xfId="0" applyNumberFormat="1" applyFont="1" applyFill="1" applyAlignment="1">
      <alignment horizontal="center" vertical="center" wrapText="1"/>
    </xf>
    <xf numFmtId="3" fontId="30" fillId="26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3" fontId="25" fillId="2" borderId="1" xfId="105" applyNumberFormat="1" applyFont="1" applyFill="1" applyBorder="1" applyAlignment="1">
      <alignment horizontal="center" vertical="center" wrapText="1"/>
    </xf>
    <xf numFmtId="3" fontId="25" fillId="2" borderId="1" xfId="101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3" fontId="5" fillId="2" borderId="1" xfId="101" applyNumberFormat="1" applyFont="1" applyFill="1" applyBorder="1" applyAlignment="1">
      <alignment horizontal="center" vertical="center" wrapText="1"/>
    </xf>
    <xf numFmtId="3" fontId="25" fillId="0" borderId="1" xfId="101" applyNumberFormat="1" applyFont="1" applyBorder="1" applyAlignment="1">
      <alignment horizontal="center" vertical="center" wrapText="1"/>
    </xf>
    <xf numFmtId="3" fontId="25" fillId="0" borderId="1" xfId="101" applyNumberFormat="1" applyFont="1" applyBorder="1" applyAlignment="1">
      <alignment horizontal="center" vertical="center"/>
    </xf>
    <xf numFmtId="3" fontId="30" fillId="2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31" fillId="26" borderId="0" xfId="0" applyNumberFormat="1" applyFont="1" applyFill="1" applyAlignment="1">
      <alignment horizontal="center" wrapText="1"/>
    </xf>
    <xf numFmtId="1" fontId="30" fillId="26" borderId="0" xfId="0" applyNumberFormat="1" applyFont="1" applyFill="1" applyBorder="1" applyAlignment="1">
      <alignment horizontal="center"/>
    </xf>
    <xf numFmtId="1" fontId="25" fillId="2" borderId="0" xfId="0" applyNumberFormat="1" applyFont="1" applyFill="1" applyBorder="1" applyAlignment="1">
      <alignment horizontal="center" vertical="center" wrapText="1"/>
    </xf>
    <xf numFmtId="1" fontId="28" fillId="2" borderId="15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5" fillId="2" borderId="1" xfId="101" applyNumberFormat="1" applyFont="1" applyFill="1" applyBorder="1" applyAlignment="1">
      <alignment horizontal="center" vertical="center" wrapText="1"/>
    </xf>
    <xf numFmtId="1" fontId="40" fillId="0" borderId="1" xfId="101" applyNumberFormat="1" applyFont="1" applyBorder="1" applyAlignment="1">
      <alignment horizontal="center" vertical="center" wrapText="1"/>
    </xf>
    <xf numFmtId="1" fontId="1" fillId="2" borderId="1" xfId="101" applyNumberFormat="1" applyFont="1" applyFill="1" applyBorder="1" applyAlignment="1">
      <alignment horizontal="center" vertical="center" wrapText="1"/>
    </xf>
    <xf numFmtId="1" fontId="25" fillId="0" borderId="1" xfId="101" applyNumberFormat="1" applyFont="1" applyBorder="1" applyAlignment="1">
      <alignment horizontal="center" vertical="center"/>
    </xf>
    <xf numFmtId="1" fontId="30" fillId="2" borderId="0" xfId="0" applyNumberFormat="1" applyFont="1" applyFill="1" applyBorder="1" applyAlignment="1">
      <alignment horizontal="center" vertical="center" wrapText="1"/>
    </xf>
    <xf numFmtId="1" fontId="25" fillId="26" borderId="0" xfId="0" applyNumberFormat="1" applyFont="1" applyFill="1" applyBorder="1" applyAlignment="1">
      <alignment horizontal="center" vertical="center" wrapText="1"/>
    </xf>
    <xf numFmtId="1" fontId="25" fillId="26" borderId="0" xfId="0" applyNumberFormat="1" applyFont="1" applyFill="1" applyBorder="1" applyAlignment="1">
      <alignment horizontal="center" vertical="center"/>
    </xf>
    <xf numFmtId="1" fontId="30" fillId="2" borderId="0" xfId="0" applyNumberFormat="1" applyFont="1" applyFill="1" applyAlignment="1">
      <alignment horizontal="center" vertical="center"/>
    </xf>
    <xf numFmtId="1" fontId="25" fillId="2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31" fillId="2" borderId="0" xfId="0" applyNumberFormat="1" applyFont="1" applyFill="1" applyBorder="1" applyAlignment="1">
      <alignment horizontal="center" wrapText="1"/>
    </xf>
    <xf numFmtId="1" fontId="34" fillId="2" borderId="0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40" fillId="2" borderId="1" xfId="101" applyNumberFormat="1" applyFont="1" applyFill="1" applyBorder="1" applyAlignment="1">
      <alignment horizontal="center" vertical="center" wrapText="1"/>
    </xf>
    <xf numFmtId="1" fontId="44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5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32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 wrapText="1"/>
    </xf>
    <xf numFmtId="0" fontId="43" fillId="2" borderId="0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left" wrapText="1"/>
    </xf>
    <xf numFmtId="0" fontId="30" fillId="26" borderId="0" xfId="0" applyFont="1" applyFill="1" applyAlignment="1">
      <alignment horizontal="left" vertical="center" wrapText="1"/>
    </xf>
    <xf numFmtId="0" fontId="25" fillId="26" borderId="0" xfId="0" applyFont="1" applyFill="1" applyBorder="1" applyAlignment="1">
      <alignment horizontal="left" vertical="center" wrapText="1"/>
    </xf>
    <xf numFmtId="0" fontId="25" fillId="26" borderId="0" xfId="0" applyFont="1" applyFill="1" applyAlignment="1">
      <alignment horizontal="left" vertical="center" wrapText="1"/>
    </xf>
    <xf numFmtId="0" fontId="29" fillId="27" borderId="11" xfId="0" applyFont="1" applyFill="1" applyBorder="1" applyAlignment="1">
      <alignment horizontal="center" vertical="center" wrapText="1"/>
    </xf>
    <xf numFmtId="0" fontId="29" fillId="27" borderId="12" xfId="0" applyFont="1" applyFill="1" applyBorder="1" applyAlignment="1">
      <alignment horizontal="center" vertical="center" wrapText="1"/>
    </xf>
    <xf numFmtId="0" fontId="29" fillId="27" borderId="13" xfId="0" applyFont="1" applyFill="1" applyBorder="1" applyAlignment="1">
      <alignment horizontal="center" vertical="center" wrapText="1"/>
    </xf>
  </cellXfs>
  <cellStyles count="106">
    <cellStyle name="20% - Акцент1 2" xfId="6"/>
    <cellStyle name="20% - Акцент1 3" xfId="5"/>
    <cellStyle name="20% - Акцент2 2" xfId="8"/>
    <cellStyle name="20% - Акцент2 3" xfId="7"/>
    <cellStyle name="20% - Акцент3 2" xfId="10"/>
    <cellStyle name="20% - Акцент3 3" xfId="9"/>
    <cellStyle name="20% - Акцент4 2" xfId="12"/>
    <cellStyle name="20% - Акцент4 3" xfId="11"/>
    <cellStyle name="20% - Акцент5 2" xfId="14"/>
    <cellStyle name="20% - Акцент5 3" xfId="13"/>
    <cellStyle name="20% - Акцент6 2" xfId="16"/>
    <cellStyle name="20% - Акцент6 3" xfId="15"/>
    <cellStyle name="40% - Акцент1 2" xfId="18"/>
    <cellStyle name="40% - Акцент1 3" xfId="17"/>
    <cellStyle name="40% - Акцент2 2" xfId="20"/>
    <cellStyle name="40% - Акцент2 3" xfId="19"/>
    <cellStyle name="40% - Акцент3 2" xfId="22"/>
    <cellStyle name="40% - Акцент3 3" xfId="21"/>
    <cellStyle name="40% - Акцент4 2" xfId="24"/>
    <cellStyle name="40% - Акцент4 3" xfId="23"/>
    <cellStyle name="40% - Акцент5 2" xfId="26"/>
    <cellStyle name="40% - Акцент5 3" xfId="25"/>
    <cellStyle name="40% - Акцент6 2" xfId="28"/>
    <cellStyle name="40% - Акцент6 3" xfId="27"/>
    <cellStyle name="60% - Акцент1 2" xfId="30"/>
    <cellStyle name="60% - Акцент1 3" xfId="29"/>
    <cellStyle name="60% - Акцент2 2" xfId="32"/>
    <cellStyle name="60% - Акцент2 3" xfId="31"/>
    <cellStyle name="60% - Акцент3 2" xfId="34"/>
    <cellStyle name="60% - Акцент3 3" xfId="33"/>
    <cellStyle name="60% - Акцент4 2" xfId="36"/>
    <cellStyle name="60% - Акцент4 3" xfId="35"/>
    <cellStyle name="60% - Акцент5 2" xfId="38"/>
    <cellStyle name="60% - Акцент5 3" xfId="37"/>
    <cellStyle name="60% - Акцент6 2" xfId="40"/>
    <cellStyle name="60% - Акцент6 3" xfId="39"/>
    <cellStyle name="Акцент1 2" xfId="42"/>
    <cellStyle name="Акцент1 3" xfId="41"/>
    <cellStyle name="Акцент2 2" xfId="44"/>
    <cellStyle name="Акцент2 3" xfId="43"/>
    <cellStyle name="Акцент3 2" xfId="46"/>
    <cellStyle name="Акцент3 3" xfId="45"/>
    <cellStyle name="Акцент4 2" xfId="48"/>
    <cellStyle name="Акцент4 3" xfId="47"/>
    <cellStyle name="Акцент5 2" xfId="50"/>
    <cellStyle name="Акцент5 3" xfId="49"/>
    <cellStyle name="Акцент6 2" xfId="52"/>
    <cellStyle name="Акцент6 3" xfId="51"/>
    <cellStyle name="Ввод  2" xfId="54"/>
    <cellStyle name="Ввод  3" xfId="53"/>
    <cellStyle name="Вывод 2" xfId="56"/>
    <cellStyle name="Вывод 3" xfId="55"/>
    <cellStyle name="Вычисление 2" xfId="58"/>
    <cellStyle name="Вычисление 3" xfId="57"/>
    <cellStyle name="Заголовок 1 2" xfId="60"/>
    <cellStyle name="Заголовок 1 3" xfId="59"/>
    <cellStyle name="Заголовок 2 2" xfId="62"/>
    <cellStyle name="Заголовок 2 3" xfId="61"/>
    <cellStyle name="Заголовок 3 2" xfId="64"/>
    <cellStyle name="Заголовок 3 3" xfId="63"/>
    <cellStyle name="Заголовок 4 2" xfId="66"/>
    <cellStyle name="Заголовок 4 3" xfId="65"/>
    <cellStyle name="Итог 2" xfId="68"/>
    <cellStyle name="Итог 3" xfId="67"/>
    <cellStyle name="Контрольная ячейка 2" xfId="70"/>
    <cellStyle name="Контрольная ячейка 3" xfId="69"/>
    <cellStyle name="Название 2" xfId="72"/>
    <cellStyle name="Название 3" xfId="71"/>
    <cellStyle name="Нейтральный 2" xfId="74"/>
    <cellStyle name="Нейтральный 3" xfId="73"/>
    <cellStyle name="Обычный" xfId="0" builtinId="0"/>
    <cellStyle name="Обычный 10" xfId="102"/>
    <cellStyle name="Обычный 13" xfId="3"/>
    <cellStyle name="Обычный 2" xfId="1"/>
    <cellStyle name="Обычный 2 2" xfId="96"/>
    <cellStyle name="Обычный 2 2 2" xfId="99"/>
    <cellStyle name="Обычный 2 3" xfId="75"/>
    <cellStyle name="Обычный 3" xfId="76"/>
    <cellStyle name="Обычный 4" xfId="92"/>
    <cellStyle name="Обычный 4 2" xfId="100"/>
    <cellStyle name="Обычный 4 3" xfId="103"/>
    <cellStyle name="Обычный 5" xfId="95"/>
    <cellStyle name="Обычный 6" xfId="4"/>
    <cellStyle name="Обычный 7" xfId="93"/>
    <cellStyle name="Обычный 8" xfId="98"/>
    <cellStyle name="Обычный 9" xfId="104"/>
    <cellStyle name="Плохой 2" xfId="78"/>
    <cellStyle name="Плохой 3" xfId="77"/>
    <cellStyle name="Пояснение 2" xfId="80"/>
    <cellStyle name="Пояснение 3" xfId="79"/>
    <cellStyle name="Примечание 2" xfId="82"/>
    <cellStyle name="Примечание 3" xfId="81"/>
    <cellStyle name="Связанная ячейка 2" xfId="84"/>
    <cellStyle name="Связанная ячейка 3" xfId="83"/>
    <cellStyle name="Стиль 1" xfId="85"/>
    <cellStyle name="Текст предупреждения 2" xfId="87"/>
    <cellStyle name="Текст предупреждения 3" xfId="86"/>
    <cellStyle name="Финансовый" xfId="101" builtinId="3"/>
    <cellStyle name="Финансовый [0]" xfId="105" builtinId="6"/>
    <cellStyle name="Финансовый 2" xfId="2"/>
    <cellStyle name="Финансовый 2 2" xfId="97"/>
    <cellStyle name="Финансовый 2 3" xfId="89"/>
    <cellStyle name="Финансовый 3" xfId="88"/>
    <cellStyle name="Хвост" xfId="94"/>
    <cellStyle name="Хороший 2" xfId="91"/>
    <cellStyle name="Хороший 3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iduk_GS/AppData/Local/Microsoft/Windows/Temporary%20Internet%20Files/Content.Outlook/VGH0A31A/&#1055;&#1088;&#1077;&#1076;&#1074;&#1072;&#1088;&#1080;&#1090;&#1077;&#1083;&#1100;&#1085;&#1099;&#1081;%20&#1073;&#1102;&#1076;&#1078;&#1077;&#1090;%20&#1085;&#1072;%202011&#1075;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"/>
      <sheetName val="КБК"/>
      <sheetName val="2011"/>
      <sheetName val="Расчёт 2011 бур.16+3ГРП"/>
      <sheetName val="Расчёт 2011 бур.7"/>
      <sheetName val="ПО текучка"/>
      <sheetName val="ПО бурение 1+ГРП 4к"/>
      <sheetName val="ПО бурение 2"/>
      <sheetName val="Водянки"/>
    </sheetNames>
    <sheetDataSet>
      <sheetData sheetId="0"/>
      <sheetData sheetId="1">
        <row r="2">
          <cell r="C2" t="str">
            <v>Зарплата персонала</v>
          </cell>
        </row>
        <row r="3">
          <cell r="C3" t="str">
            <v>Отчисления от ФОТ (ЕСН и пр.)</v>
          </cell>
        </row>
        <row r="4">
          <cell r="C4" t="str">
            <v>Командировочные расходы</v>
          </cell>
        </row>
        <row r="5">
          <cell r="C5" t="str">
            <v>Прочие расходы на персонал</v>
          </cell>
        </row>
        <row r="6">
          <cell r="C6" t="str">
            <v>Анализ нефти</v>
          </cell>
        </row>
        <row r="7">
          <cell r="C7" t="str">
            <v>Подготовка нефти</v>
          </cell>
        </row>
        <row r="8">
          <cell r="C8" t="str">
            <v>Ремонт добывающих скважин</v>
          </cell>
        </row>
        <row r="9">
          <cell r="C9" t="str">
            <v>Ремонт водозаборных скважин</v>
          </cell>
        </row>
        <row r="10">
          <cell r="C10" t="str">
            <v>Ремонт нагнетательных скважин</v>
          </cell>
        </row>
        <row r="11">
          <cell r="C11" t="str">
            <v>Капитальный ремонт скважин</v>
          </cell>
        </row>
        <row r="12">
          <cell r="C12" t="str">
            <v>Обслуживание погружного оборудования</v>
          </cell>
        </row>
        <row r="13">
          <cell r="C13" t="str">
            <v>Обслуживание ПСН</v>
          </cell>
        </row>
        <row r="14">
          <cell r="C14" t="str">
            <v>Обслуживание УПН</v>
          </cell>
        </row>
        <row r="15">
          <cell r="C15" t="str">
            <v>Обслуживание КНС</v>
          </cell>
        </row>
        <row r="16">
          <cell r="C16" t="str">
            <v>Обслуживание кустов скважин</v>
          </cell>
        </row>
        <row r="17">
          <cell r="C17" t="str">
            <v>Содержание и ремонт нефтепровода</v>
          </cell>
        </row>
        <row r="18">
          <cell r="C18" t="str">
            <v>Содержание и ремонт нефтесборных сетей</v>
          </cell>
        </row>
        <row r="19">
          <cell r="C19" t="str">
            <v>Содержание и ремонт наземного скваженного оборудования</v>
          </cell>
        </row>
        <row r="20">
          <cell r="C20" t="str">
            <v>Обслуживание насосов ППД</v>
          </cell>
        </row>
        <row r="21">
          <cell r="C21" t="str">
            <v>Обслуживание водоводов</v>
          </cell>
        </row>
        <row r="22">
          <cell r="C22" t="str">
            <v>Обслуживание и ремонт КУУН</v>
          </cell>
        </row>
        <row r="23">
          <cell r="C23" t="str">
            <v>Обслуживание и ремонт систем теплоснабжения</v>
          </cell>
        </row>
        <row r="24">
          <cell r="C24" t="str">
            <v>Содержание и ремонт площадок и дорог</v>
          </cell>
        </row>
        <row r="25">
          <cell r="C25" t="str">
            <v>Инструменты и инвентарь</v>
          </cell>
        </row>
        <row r="26">
          <cell r="C26" t="str">
            <v>Вахтовые перевозки</v>
          </cell>
        </row>
        <row r="27">
          <cell r="C27" t="str">
            <v>Транспортные расходы</v>
          </cell>
        </row>
        <row r="28">
          <cell r="C28" t="str">
            <v>Содержание складского хозяйства</v>
          </cell>
        </row>
        <row r="29">
          <cell r="C29" t="str">
            <v>Канцтовары</v>
          </cell>
        </row>
        <row r="30">
          <cell r="C30" t="str">
            <v>Медицинские услуги</v>
          </cell>
        </row>
        <row r="31">
          <cell r="C31" t="str">
            <v>Содерж жилых помещений</v>
          </cell>
        </row>
        <row r="32">
          <cell r="C32" t="str">
            <v>Содержание и ремонт бытового оборудования</v>
          </cell>
        </row>
        <row r="33">
          <cell r="C33" t="str">
            <v>Вакцинация персонала</v>
          </cell>
        </row>
        <row r="34">
          <cell r="C34" t="str">
            <v>Лицензирование и аттестация</v>
          </cell>
        </row>
        <row r="35">
          <cell r="C35" t="str">
            <v>Нормативно-техническая документация</v>
          </cell>
        </row>
        <row r="36">
          <cell r="C36" t="str">
            <v>Обеспечение безопасной эксплуатации опасных объектов</v>
          </cell>
        </row>
        <row r="37">
          <cell r="C37" t="str">
            <v>Обучение персонала</v>
          </cell>
        </row>
        <row r="38">
          <cell r="C38" t="str">
            <v>Противопожарная готовность</v>
          </cell>
        </row>
        <row r="39">
          <cell r="C39" t="str">
            <v>Профосмотры</v>
          </cell>
        </row>
        <row r="40">
          <cell r="C40" t="str">
            <v>Содержание медпункта</v>
          </cell>
        </row>
        <row r="41">
          <cell r="C41" t="str">
            <v>Спецпитание</v>
          </cell>
        </row>
        <row r="42">
          <cell r="C42" t="str">
            <v>Средства защиты персонала</v>
          </cell>
        </row>
        <row r="43">
          <cell r="C43" t="str">
            <v>Страхование опасных производственных объектов</v>
          </cell>
        </row>
        <row r="44">
          <cell r="C44" t="str">
            <v>Ликвидация загрязнений ОС</v>
          </cell>
        </row>
        <row r="45">
          <cell r="C45" t="str">
            <v>Проектная и нормативная документация</v>
          </cell>
        </row>
        <row r="46">
          <cell r="C46" t="str">
            <v>Производственный экологический контроль</v>
          </cell>
        </row>
        <row r="47">
          <cell r="C47" t="str">
            <v>Сдача промышленных отходов</v>
          </cell>
        </row>
        <row r="48">
          <cell r="C48" t="str">
            <v>Лизинг автотранспорта и спецтехники</v>
          </cell>
        </row>
        <row r="49">
          <cell r="C49" t="str">
            <v>ТО и ТР технологического транспорта</v>
          </cell>
        </row>
        <row r="50">
          <cell r="C50" t="str">
            <v>Аренда технологического транспорта</v>
          </cell>
        </row>
        <row r="51">
          <cell r="C51" t="str">
            <v>Топливо</v>
          </cell>
        </row>
        <row r="52">
          <cell r="C52" t="str">
            <v>Техосмотры</v>
          </cell>
        </row>
        <row r="53">
          <cell r="C53" t="str">
            <v>Страхование</v>
          </cell>
        </row>
        <row r="54">
          <cell r="C54" t="str">
            <v>Инструменты и инвентарь</v>
          </cell>
        </row>
        <row r="55">
          <cell r="C55" t="str">
            <v>Топливо</v>
          </cell>
        </row>
        <row r="56">
          <cell r="C56" t="str">
            <v>Обслуживание и ремонт ДЭС и ГПЭС</v>
          </cell>
        </row>
        <row r="57">
          <cell r="C57" t="str">
            <v>Содержание электрических сетей</v>
          </cell>
        </row>
        <row r="58">
          <cell r="C58" t="str">
            <v>Покупная электроэнергия</v>
          </cell>
        </row>
        <row r="59">
          <cell r="C59" t="str">
            <v>Инструменты и инвентарь</v>
          </cell>
        </row>
        <row r="60">
          <cell r="C60" t="str">
            <v>ГДИС при ТРС</v>
          </cell>
        </row>
        <row r="61">
          <cell r="C61" t="str">
            <v>ГИС и ГИРС по контролю скважин</v>
          </cell>
        </row>
        <row r="62">
          <cell r="C62" t="str">
            <v>Специальные исследования</v>
          </cell>
        </row>
        <row r="63">
          <cell r="C63" t="str">
            <v>Аренда офисных помещений</v>
          </cell>
        </row>
        <row r="64">
          <cell r="C64" t="str">
            <v>Содержание и найм жилых помещений</v>
          </cell>
        </row>
        <row r="65">
          <cell r="C65" t="str">
            <v>Электроэнергия и коммунальные услуги</v>
          </cell>
        </row>
        <row r="66">
          <cell r="C66" t="str">
            <v>Канцелярские товары</v>
          </cell>
        </row>
        <row r="67">
          <cell r="C67" t="str">
            <v>Почтовые услуги</v>
          </cell>
        </row>
        <row r="68">
          <cell r="C68" t="str">
            <v>Хозяйственные расходы</v>
          </cell>
        </row>
        <row r="69">
          <cell r="C69" t="str">
            <v>Обслуживание компьютерной и телефонной сети</v>
          </cell>
        </row>
        <row r="70">
          <cell r="C70" t="str">
            <v>Обслуживание компьютеров</v>
          </cell>
        </row>
        <row r="71">
          <cell r="C71" t="str">
            <v>Обслуживание принтеров и ксероксов</v>
          </cell>
        </row>
        <row r="72">
          <cell r="C72" t="str">
            <v>Обслуж средств связи</v>
          </cell>
        </row>
        <row r="73">
          <cell r="C73" t="str">
            <v>Содерж ОПС</v>
          </cell>
        </row>
        <row r="74">
          <cell r="C74" t="str">
            <v>Аудит услуги РСБУ, МСФО</v>
          </cell>
        </row>
        <row r="75">
          <cell r="C75" t="str">
            <v>Информационные  услуги</v>
          </cell>
        </row>
        <row r="76">
          <cell r="C76" t="str">
            <v>Междугородная связь</v>
          </cell>
        </row>
        <row r="77">
          <cell r="C77" t="str">
            <v>Радиосвязь</v>
          </cell>
        </row>
        <row r="78">
          <cell r="C78" t="str">
            <v>Сотовая связь</v>
          </cell>
        </row>
        <row r="79">
          <cell r="C79" t="str">
            <v>Спутниковая связь</v>
          </cell>
        </row>
        <row r="80">
          <cell r="C80" t="str">
            <v>Услуги Интернет</v>
          </cell>
        </row>
        <row r="81">
          <cell r="C81" t="str">
            <v>Автостоянка, аренда гаража</v>
          </cell>
        </row>
        <row r="82">
          <cell r="C82" t="str">
            <v>Топливо</v>
          </cell>
        </row>
        <row r="83">
          <cell r="C83" t="str">
            <v>Страхование офисного транспорта</v>
          </cell>
        </row>
        <row r="84">
          <cell r="C84" t="str">
            <v>Техосмотры</v>
          </cell>
        </row>
        <row r="85">
          <cell r="C85" t="str">
            <v>ТО и ТР транспорта</v>
          </cell>
        </row>
        <row r="86">
          <cell r="C86" t="str">
            <v>Услуги автотранспорта</v>
          </cell>
        </row>
        <row r="87">
          <cell r="C87" t="str">
            <v>Информационные услуги СБ</v>
          </cell>
        </row>
        <row r="88">
          <cell r="C88" t="str">
            <v>Обучение персонала СБ</v>
          </cell>
        </row>
        <row r="89">
          <cell r="C89" t="str">
            <v>Услуги по охране объектов</v>
          </cell>
        </row>
        <row r="90">
          <cell r="C90" t="str">
            <v>Спец средства, аксессуары</v>
          </cell>
        </row>
        <row r="91">
          <cell r="C91" t="str">
            <v>Банковские услуги</v>
          </cell>
        </row>
        <row r="92">
          <cell r="C92" t="str">
            <v>Командировочные расходы</v>
          </cell>
        </row>
        <row r="93">
          <cell r="C93" t="str">
            <v>Праздничные мероприятия</v>
          </cell>
        </row>
        <row r="94">
          <cell r="C94" t="str">
            <v>Представительские  расходы</v>
          </cell>
        </row>
        <row r="95">
          <cell r="C95" t="str">
            <v>Расходы на рекламу и ПР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I156"/>
  <sheetViews>
    <sheetView zoomScale="80" zoomScaleNormal="80" zoomScaleSheetLayoutView="100" workbookViewId="0">
      <selection activeCell="E11" sqref="E11"/>
    </sheetView>
  </sheetViews>
  <sheetFormatPr defaultRowHeight="15" outlineLevelRow="1" x14ac:dyDescent="0.25"/>
  <cols>
    <col min="1" max="1" width="4.85546875" style="7" customWidth="1"/>
    <col min="2" max="2" width="103.140625" style="21" customWidth="1"/>
    <col min="3" max="3" width="11.28515625" style="7" customWidth="1"/>
    <col min="4" max="4" width="15.42578125" style="137" customWidth="1"/>
    <col min="5" max="5" width="24.28515625" style="7" customWidth="1"/>
    <col min="6" max="6" width="21.7109375" style="27" customWidth="1"/>
    <col min="7" max="7" width="21.7109375" style="2" customWidth="1"/>
    <col min="8" max="8" width="13.85546875" style="2" customWidth="1"/>
    <col min="9" max="9" width="9.140625" style="2"/>
    <col min="10" max="10" width="16.7109375" style="2" customWidth="1"/>
    <col min="11" max="867" width="9.140625" style="2"/>
    <col min="868" max="16384" width="9.140625" style="1"/>
  </cols>
  <sheetData>
    <row r="1" spans="1:867" x14ac:dyDescent="0.25">
      <c r="B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</row>
    <row r="2" spans="1:867" s="36" customFormat="1" ht="15" customHeight="1" x14ac:dyDescent="0.25">
      <c r="A2" s="33"/>
      <c r="B2" s="34" t="s">
        <v>21</v>
      </c>
      <c r="C2" s="35" t="s">
        <v>22</v>
      </c>
      <c r="D2" s="138"/>
      <c r="E2" s="37"/>
      <c r="F2" s="38"/>
      <c r="G2" s="39"/>
    </row>
    <row r="3" spans="1:867" s="36" customFormat="1" ht="15" customHeight="1" x14ac:dyDescent="0.25">
      <c r="A3" s="33"/>
      <c r="B3" s="34" t="s">
        <v>23</v>
      </c>
      <c r="C3" s="35" t="s">
        <v>24</v>
      </c>
      <c r="D3" s="138"/>
      <c r="E3" s="37"/>
      <c r="F3" s="38"/>
      <c r="G3" s="39"/>
    </row>
    <row r="4" spans="1:867" s="36" customFormat="1" ht="15" customHeight="1" x14ac:dyDescent="0.25">
      <c r="A4" s="33"/>
      <c r="B4" s="35" t="s">
        <v>25</v>
      </c>
      <c r="C4" s="35" t="s">
        <v>25</v>
      </c>
      <c r="D4" s="138"/>
      <c r="E4" s="37"/>
      <c r="F4" s="38"/>
      <c r="G4" s="39"/>
    </row>
    <row r="5" spans="1:867" s="36" customFormat="1" ht="15" customHeight="1" x14ac:dyDescent="0.25">
      <c r="A5" s="33"/>
      <c r="B5" s="35"/>
      <c r="C5" s="35"/>
      <c r="D5" s="138"/>
      <c r="E5" s="37"/>
      <c r="F5" s="38"/>
      <c r="G5" s="39"/>
    </row>
    <row r="6" spans="1:867" s="36" customFormat="1" ht="14.25" customHeight="1" x14ac:dyDescent="0.25">
      <c r="A6" s="33"/>
      <c r="B6" s="40" t="s">
        <v>26</v>
      </c>
      <c r="C6" s="41" t="s">
        <v>27</v>
      </c>
      <c r="D6" s="138"/>
      <c r="E6" s="37"/>
      <c r="F6" s="38"/>
      <c r="G6" s="39"/>
    </row>
    <row r="7" spans="1:867" s="36" customFormat="1" ht="15.75" customHeight="1" x14ac:dyDescent="0.25">
      <c r="A7" s="42"/>
      <c r="B7" s="40" t="s">
        <v>28</v>
      </c>
      <c r="C7" s="43" t="s">
        <v>29</v>
      </c>
      <c r="D7" s="138"/>
      <c r="E7" s="37"/>
      <c r="F7" s="38"/>
      <c r="G7" s="39"/>
    </row>
    <row r="8" spans="1:867" s="36" customFormat="1" ht="12" customHeight="1" x14ac:dyDescent="0.25">
      <c r="A8" s="42"/>
      <c r="B8" s="40"/>
      <c r="C8" s="40"/>
      <c r="D8" s="139"/>
      <c r="E8" s="37"/>
      <c r="F8" s="38"/>
      <c r="G8" s="39"/>
    </row>
    <row r="9" spans="1:867" s="36" customFormat="1" ht="12" customHeight="1" x14ac:dyDescent="0.25">
      <c r="A9" s="42"/>
      <c r="B9" s="40"/>
      <c r="C9" s="40"/>
      <c r="D9" s="139"/>
      <c r="E9" s="37"/>
      <c r="F9" s="38"/>
      <c r="G9" s="39"/>
    </row>
    <row r="10" spans="1:867" s="36" customFormat="1" ht="12" customHeight="1" x14ac:dyDescent="0.25">
      <c r="A10" s="42"/>
      <c r="B10" s="34" t="s">
        <v>21</v>
      </c>
      <c r="C10" s="40"/>
      <c r="D10" s="139"/>
      <c r="E10" s="37"/>
      <c r="F10" s="38"/>
      <c r="G10" s="39"/>
    </row>
    <row r="11" spans="1:867" s="36" customFormat="1" ht="16.5" customHeight="1" x14ac:dyDescent="0.25">
      <c r="A11" s="42"/>
      <c r="B11" s="34" t="s">
        <v>30</v>
      </c>
      <c r="C11" s="40"/>
      <c r="D11" s="139"/>
      <c r="E11" s="37"/>
      <c r="F11" s="38"/>
      <c r="G11" s="39"/>
    </row>
    <row r="12" spans="1:867" s="36" customFormat="1" ht="12.75" customHeight="1" x14ac:dyDescent="0.25">
      <c r="A12" s="42"/>
      <c r="B12" s="34" t="s">
        <v>15</v>
      </c>
      <c r="C12" s="40"/>
      <c r="D12" s="139"/>
      <c r="E12" s="37"/>
      <c r="F12" s="38"/>
      <c r="G12" s="39"/>
    </row>
    <row r="13" spans="1:867" s="36" customFormat="1" ht="12.75" customHeight="1" x14ac:dyDescent="0.25">
      <c r="A13" s="42"/>
      <c r="B13" s="35" t="s">
        <v>25</v>
      </c>
      <c r="C13" s="40"/>
      <c r="D13" s="139"/>
      <c r="E13" s="37"/>
      <c r="F13" s="38"/>
      <c r="G13" s="39"/>
    </row>
    <row r="14" spans="1:867" s="36" customFormat="1" ht="12.75" customHeight="1" x14ac:dyDescent="0.25">
      <c r="A14" s="42"/>
      <c r="B14" s="35"/>
      <c r="C14" s="40"/>
      <c r="D14" s="139"/>
      <c r="E14" s="37"/>
      <c r="F14" s="38"/>
      <c r="G14" s="39"/>
    </row>
    <row r="15" spans="1:867" s="36" customFormat="1" ht="15" customHeight="1" x14ac:dyDescent="0.25">
      <c r="A15" s="42"/>
      <c r="B15" s="40" t="s">
        <v>31</v>
      </c>
      <c r="C15" s="40"/>
      <c r="D15" s="139"/>
      <c r="E15" s="37"/>
      <c r="F15" s="38"/>
      <c r="G15" s="39"/>
    </row>
    <row r="16" spans="1:867" s="36" customFormat="1" ht="15.75" customHeight="1" x14ac:dyDescent="0.25">
      <c r="A16" s="42"/>
      <c r="B16" s="40" t="s">
        <v>28</v>
      </c>
      <c r="C16" s="40"/>
      <c r="D16" s="139"/>
      <c r="E16" s="37"/>
      <c r="F16" s="38"/>
      <c r="G16" s="39"/>
    </row>
    <row r="17" spans="1:867" x14ac:dyDescent="0.25">
      <c r="B17" s="3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</row>
    <row r="18" spans="1:867" ht="15.75" customHeight="1" x14ac:dyDescent="0.25">
      <c r="A18" s="184" t="s">
        <v>5</v>
      </c>
      <c r="B18" s="184"/>
      <c r="C18" s="184"/>
      <c r="D18" s="184"/>
      <c r="E18" s="18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</row>
    <row r="19" spans="1:867" ht="15.75" customHeight="1" x14ac:dyDescent="0.25">
      <c r="A19" s="184" t="s">
        <v>32</v>
      </c>
      <c r="B19" s="184"/>
      <c r="C19" s="184"/>
      <c r="D19" s="184"/>
      <c r="E19" s="18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</row>
    <row r="20" spans="1:867" ht="44.25" customHeight="1" x14ac:dyDescent="0.25">
      <c r="A20" s="185" t="s">
        <v>168</v>
      </c>
      <c r="B20" s="185"/>
      <c r="C20" s="185"/>
      <c r="D20" s="185"/>
      <c r="E20" s="18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</row>
    <row r="21" spans="1:867" ht="15.75" customHeight="1" x14ac:dyDescent="0.25">
      <c r="A21" s="186"/>
      <c r="B21" s="186"/>
      <c r="C21" s="186"/>
      <c r="D21" s="186"/>
      <c r="E21" s="18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</row>
    <row r="22" spans="1:867" ht="15.75" customHeight="1" x14ac:dyDescent="0.25">
      <c r="A22" s="122"/>
      <c r="B22" s="187" t="s">
        <v>109</v>
      </c>
      <c r="C22" s="187"/>
      <c r="D22" s="187"/>
      <c r="E22" s="12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</row>
    <row r="23" spans="1:867" ht="15.75" customHeight="1" x14ac:dyDescent="0.25">
      <c r="A23" s="122"/>
      <c r="B23" s="187" t="s">
        <v>112</v>
      </c>
      <c r="C23" s="187"/>
      <c r="D23" s="187"/>
      <c r="E23" s="18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</row>
    <row r="24" spans="1:867" ht="15.75" customHeight="1" x14ac:dyDescent="0.25">
      <c r="A24" s="122"/>
      <c r="B24" s="188" t="s">
        <v>110</v>
      </c>
      <c r="C24" s="188"/>
      <c r="D24" s="188"/>
      <c r="E24" s="18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</row>
    <row r="25" spans="1:867" x14ac:dyDescent="0.25">
      <c r="A25" s="5"/>
      <c r="B25" s="9"/>
      <c r="C25" s="5"/>
      <c r="D25" s="140"/>
      <c r="E25" s="5"/>
    </row>
    <row r="26" spans="1:867" x14ac:dyDescent="0.25">
      <c r="A26" s="195" t="s">
        <v>0</v>
      </c>
      <c r="B26" s="195" t="s">
        <v>2</v>
      </c>
      <c r="C26" s="195" t="s">
        <v>1</v>
      </c>
      <c r="D26" s="194" t="s">
        <v>12</v>
      </c>
      <c r="E26" s="195" t="s">
        <v>17</v>
      </c>
    </row>
    <row r="27" spans="1:867" x14ac:dyDescent="0.25">
      <c r="A27" s="195"/>
      <c r="B27" s="195"/>
      <c r="C27" s="195"/>
      <c r="D27" s="194"/>
      <c r="E27" s="195"/>
    </row>
    <row r="28" spans="1:867" s="23" customFormat="1" ht="18.75" x14ac:dyDescent="0.25">
      <c r="A28" s="197" t="s">
        <v>111</v>
      </c>
      <c r="B28" s="198"/>
      <c r="C28" s="198"/>
      <c r="D28" s="198"/>
      <c r="E28" s="199"/>
      <c r="F28" s="26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22"/>
      <c r="UC28" s="22"/>
      <c r="UD28" s="22"/>
      <c r="UE28" s="22"/>
      <c r="UF28" s="22"/>
      <c r="UG28" s="22"/>
      <c r="UH28" s="22"/>
      <c r="UI28" s="22"/>
      <c r="UJ28" s="22"/>
      <c r="UK28" s="22"/>
      <c r="UL28" s="22"/>
      <c r="UM28" s="22"/>
      <c r="UN28" s="22"/>
      <c r="UO28" s="22"/>
      <c r="UP28" s="22"/>
      <c r="UQ28" s="22"/>
      <c r="UR28" s="22"/>
      <c r="US28" s="22"/>
      <c r="UT28" s="22"/>
      <c r="UU28" s="22"/>
      <c r="UV28" s="22"/>
      <c r="UW28" s="22"/>
      <c r="UX28" s="22"/>
      <c r="UY28" s="22"/>
      <c r="UZ28" s="22"/>
      <c r="VA28" s="22"/>
      <c r="VB28" s="22"/>
      <c r="VC28" s="22"/>
      <c r="VD28" s="22"/>
      <c r="VE28" s="22"/>
      <c r="VF28" s="22"/>
      <c r="VG28" s="22"/>
      <c r="VH28" s="22"/>
      <c r="VI28" s="22"/>
      <c r="VJ28" s="22"/>
      <c r="VK28" s="22"/>
      <c r="VL28" s="22"/>
      <c r="VM28" s="22"/>
      <c r="VN28" s="22"/>
      <c r="VO28" s="22"/>
      <c r="VP28" s="22"/>
      <c r="VQ28" s="22"/>
      <c r="VR28" s="22"/>
      <c r="VS28" s="22"/>
      <c r="VT28" s="22"/>
      <c r="VU28" s="22"/>
      <c r="VV28" s="22"/>
      <c r="VW28" s="22"/>
      <c r="VX28" s="22"/>
      <c r="VY28" s="22"/>
      <c r="VZ28" s="22"/>
      <c r="WA28" s="22"/>
      <c r="WB28" s="22"/>
      <c r="WC28" s="22"/>
      <c r="WD28" s="22"/>
      <c r="WE28" s="22"/>
      <c r="WF28" s="22"/>
      <c r="WG28" s="22"/>
      <c r="WH28" s="22"/>
      <c r="WI28" s="22"/>
      <c r="WJ28" s="22"/>
      <c r="WK28" s="22"/>
      <c r="WL28" s="22"/>
      <c r="WM28" s="22"/>
      <c r="WN28" s="22"/>
      <c r="WO28" s="22"/>
      <c r="WP28" s="22"/>
      <c r="WQ28" s="22"/>
      <c r="WR28" s="22"/>
      <c r="WS28" s="22"/>
      <c r="WT28" s="22"/>
      <c r="WU28" s="22"/>
      <c r="WV28" s="22"/>
      <c r="WW28" s="22"/>
      <c r="WX28" s="22"/>
      <c r="WY28" s="22"/>
      <c r="WZ28" s="22"/>
      <c r="XA28" s="22"/>
      <c r="XB28" s="22"/>
      <c r="XC28" s="22"/>
      <c r="XD28" s="22"/>
      <c r="XE28" s="22"/>
      <c r="XF28" s="22"/>
      <c r="XG28" s="22"/>
      <c r="XH28" s="22"/>
      <c r="XI28" s="22"/>
      <c r="XJ28" s="22"/>
      <c r="XK28" s="22"/>
      <c r="XL28" s="22"/>
      <c r="XM28" s="22"/>
      <c r="XN28" s="22"/>
      <c r="XO28" s="22"/>
      <c r="XP28" s="22"/>
      <c r="XQ28" s="22"/>
      <c r="XR28" s="22"/>
      <c r="XS28" s="22"/>
      <c r="XT28" s="22"/>
      <c r="XU28" s="22"/>
      <c r="XV28" s="22"/>
      <c r="XW28" s="22"/>
      <c r="XX28" s="22"/>
      <c r="XY28" s="22"/>
      <c r="XZ28" s="22"/>
      <c r="YA28" s="22"/>
      <c r="YB28" s="22"/>
      <c r="YC28" s="22"/>
      <c r="YD28" s="22"/>
      <c r="YE28" s="22"/>
      <c r="YF28" s="22"/>
      <c r="YG28" s="22"/>
      <c r="YH28" s="22"/>
      <c r="YI28" s="22"/>
      <c r="YJ28" s="22"/>
      <c r="YK28" s="22"/>
      <c r="YL28" s="22"/>
      <c r="YM28" s="22"/>
      <c r="YN28" s="22"/>
      <c r="YO28" s="22"/>
      <c r="YP28" s="22"/>
      <c r="YQ28" s="22"/>
      <c r="YR28" s="22"/>
      <c r="YS28" s="22"/>
      <c r="YT28" s="22"/>
      <c r="YU28" s="22"/>
      <c r="YV28" s="22"/>
      <c r="YW28" s="22"/>
      <c r="YX28" s="22"/>
      <c r="YY28" s="22"/>
      <c r="YZ28" s="22"/>
      <c r="ZA28" s="22"/>
      <c r="ZB28" s="22"/>
      <c r="ZC28" s="22"/>
      <c r="ZD28" s="22"/>
      <c r="ZE28" s="22"/>
      <c r="ZF28" s="22"/>
      <c r="ZG28" s="22"/>
      <c r="ZH28" s="22"/>
      <c r="ZI28" s="22"/>
      <c r="ZJ28" s="22"/>
      <c r="ZK28" s="22"/>
      <c r="ZL28" s="22"/>
      <c r="ZM28" s="22"/>
      <c r="ZN28" s="22"/>
      <c r="ZO28" s="22"/>
      <c r="ZP28" s="22"/>
      <c r="ZQ28" s="22"/>
      <c r="ZR28" s="22"/>
      <c r="ZS28" s="22"/>
      <c r="ZT28" s="22"/>
      <c r="ZU28" s="22"/>
      <c r="ZV28" s="22"/>
      <c r="ZW28" s="22"/>
      <c r="ZX28" s="22"/>
      <c r="ZY28" s="22"/>
      <c r="ZZ28" s="22"/>
      <c r="AAA28" s="22"/>
      <c r="AAB28" s="22"/>
      <c r="AAC28" s="22"/>
      <c r="AAD28" s="22"/>
      <c r="AAE28" s="22"/>
      <c r="AAF28" s="22"/>
      <c r="AAG28" s="22"/>
      <c r="AAH28" s="22"/>
      <c r="AAI28" s="22"/>
      <c r="AAJ28" s="22"/>
      <c r="AAK28" s="22"/>
      <c r="AAL28" s="22"/>
      <c r="AAM28" s="22"/>
      <c r="AAN28" s="22"/>
      <c r="AAO28" s="22"/>
      <c r="AAP28" s="22"/>
      <c r="AAQ28" s="22"/>
      <c r="AAR28" s="22"/>
      <c r="AAS28" s="22"/>
      <c r="AAT28" s="22"/>
      <c r="AAU28" s="22"/>
      <c r="AAV28" s="22"/>
      <c r="AAW28" s="22"/>
      <c r="AAX28" s="22"/>
      <c r="AAY28" s="22"/>
      <c r="AAZ28" s="22"/>
      <c r="ABA28" s="22"/>
      <c r="ABB28" s="22"/>
      <c r="ABC28" s="22"/>
      <c r="ABD28" s="22"/>
      <c r="ABE28" s="22"/>
      <c r="ABF28" s="22"/>
      <c r="ABG28" s="22"/>
      <c r="ABH28" s="22"/>
      <c r="ABI28" s="22"/>
      <c r="ABJ28" s="22"/>
      <c r="ABK28" s="22"/>
      <c r="ABL28" s="22"/>
      <c r="ABM28" s="22"/>
      <c r="ABN28" s="22"/>
      <c r="ABO28" s="22"/>
      <c r="ABP28" s="22"/>
      <c r="ABQ28" s="22"/>
      <c r="ABR28" s="22"/>
      <c r="ABS28" s="22"/>
      <c r="ABT28" s="22"/>
      <c r="ABU28" s="22"/>
      <c r="ABV28" s="22"/>
      <c r="ABW28" s="22"/>
      <c r="ABX28" s="22"/>
      <c r="ABY28" s="22"/>
      <c r="ABZ28" s="22"/>
      <c r="ACA28" s="22"/>
      <c r="ACB28" s="22"/>
      <c r="ACC28" s="22"/>
      <c r="ACD28" s="22"/>
      <c r="ACE28" s="22"/>
      <c r="ACF28" s="22"/>
      <c r="ACG28" s="22"/>
      <c r="ACH28" s="22"/>
      <c r="ACI28" s="22"/>
      <c r="ACJ28" s="22"/>
      <c r="ACK28" s="22"/>
      <c r="ACL28" s="22"/>
      <c r="ACM28" s="22"/>
      <c r="ACN28" s="22"/>
      <c r="ACO28" s="22"/>
      <c r="ACP28" s="22"/>
      <c r="ACQ28" s="22"/>
      <c r="ACR28" s="22"/>
      <c r="ACS28" s="22"/>
      <c r="ACT28" s="22"/>
      <c r="ACU28" s="22"/>
      <c r="ACV28" s="22"/>
      <c r="ACW28" s="22"/>
      <c r="ACX28" s="22"/>
      <c r="ACY28" s="22"/>
      <c r="ACZ28" s="22"/>
      <c r="ADA28" s="22"/>
      <c r="ADB28" s="22"/>
      <c r="ADC28" s="22"/>
      <c r="ADD28" s="22"/>
      <c r="ADE28" s="22"/>
      <c r="ADF28" s="22"/>
      <c r="ADG28" s="22"/>
      <c r="ADH28" s="22"/>
      <c r="ADI28" s="22"/>
      <c r="ADJ28" s="22"/>
      <c r="ADK28" s="22"/>
      <c r="ADL28" s="22"/>
      <c r="ADM28" s="22"/>
      <c r="ADN28" s="22"/>
      <c r="ADO28" s="22"/>
      <c r="ADP28" s="22"/>
      <c r="ADQ28" s="22"/>
      <c r="ADR28" s="22"/>
      <c r="ADS28" s="22"/>
      <c r="ADT28" s="22"/>
      <c r="ADU28" s="22"/>
      <c r="ADV28" s="22"/>
      <c r="ADW28" s="22"/>
      <c r="ADX28" s="22"/>
      <c r="ADY28" s="22"/>
      <c r="ADZ28" s="22"/>
      <c r="AEA28" s="22"/>
      <c r="AEB28" s="22"/>
      <c r="AEC28" s="22"/>
      <c r="AED28" s="22"/>
      <c r="AEE28" s="22"/>
      <c r="AEF28" s="22"/>
      <c r="AEG28" s="22"/>
      <c r="AEH28" s="22"/>
      <c r="AEI28" s="22"/>
      <c r="AEJ28" s="22"/>
      <c r="AEK28" s="22"/>
      <c r="AEL28" s="22"/>
      <c r="AEM28" s="22"/>
      <c r="AEN28" s="22"/>
      <c r="AEO28" s="22"/>
      <c r="AEP28" s="22"/>
      <c r="AEQ28" s="22"/>
      <c r="AER28" s="22"/>
      <c r="AES28" s="22"/>
      <c r="AET28" s="22"/>
      <c r="AEU28" s="22"/>
      <c r="AEV28" s="22"/>
      <c r="AEW28" s="22"/>
      <c r="AEX28" s="22"/>
      <c r="AEY28" s="22"/>
      <c r="AEZ28" s="22"/>
      <c r="AFA28" s="22"/>
      <c r="AFB28" s="22"/>
      <c r="AFC28" s="22"/>
      <c r="AFD28" s="22"/>
      <c r="AFE28" s="22"/>
      <c r="AFF28" s="22"/>
      <c r="AFG28" s="22"/>
      <c r="AFH28" s="22"/>
      <c r="AFI28" s="22"/>
      <c r="AFJ28" s="22"/>
      <c r="AFK28" s="22"/>
      <c r="AFL28" s="22"/>
      <c r="AFM28" s="22"/>
      <c r="AFN28" s="22"/>
      <c r="AFO28" s="22"/>
      <c r="AFP28" s="22"/>
      <c r="AFQ28" s="22"/>
      <c r="AFR28" s="22"/>
      <c r="AFS28" s="22"/>
      <c r="AFT28" s="22"/>
      <c r="AFU28" s="22"/>
      <c r="AFV28" s="22"/>
      <c r="AFW28" s="22"/>
      <c r="AFX28" s="22"/>
      <c r="AFY28" s="22"/>
      <c r="AFZ28" s="22"/>
      <c r="AGA28" s="22"/>
      <c r="AGB28" s="22"/>
      <c r="AGC28" s="22"/>
      <c r="AGD28" s="22"/>
      <c r="AGE28" s="22"/>
      <c r="AGF28" s="22"/>
      <c r="AGG28" s="22"/>
      <c r="AGH28" s="22"/>
      <c r="AGI28" s="22"/>
    </row>
    <row r="29" spans="1:867" s="25" customFormat="1" x14ac:dyDescent="0.25">
      <c r="A29" s="13"/>
      <c r="B29" s="29" t="s">
        <v>20</v>
      </c>
      <c r="C29" s="13"/>
      <c r="D29" s="141"/>
      <c r="E29" s="13"/>
      <c r="F29" s="26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22"/>
      <c r="NI29" s="22"/>
      <c r="NJ29" s="22"/>
      <c r="NK29" s="22"/>
      <c r="NL29" s="22"/>
      <c r="NM29" s="22"/>
      <c r="NN29" s="22"/>
      <c r="NO29" s="22"/>
      <c r="NP29" s="22"/>
      <c r="NQ29" s="22"/>
      <c r="NR29" s="22"/>
      <c r="NS29" s="22"/>
      <c r="NT29" s="22"/>
      <c r="NU29" s="22"/>
      <c r="NV29" s="22"/>
      <c r="NW29" s="22"/>
      <c r="NX29" s="22"/>
      <c r="NY29" s="22"/>
      <c r="NZ29" s="22"/>
      <c r="OA29" s="22"/>
      <c r="OB29" s="22"/>
      <c r="OC29" s="22"/>
      <c r="OD29" s="22"/>
      <c r="OE29" s="22"/>
      <c r="OF29" s="22"/>
      <c r="OG29" s="22"/>
      <c r="OH29" s="22"/>
      <c r="OI29" s="22"/>
      <c r="OJ29" s="22"/>
      <c r="OK29" s="22"/>
      <c r="OL29" s="22"/>
      <c r="OM29" s="22"/>
      <c r="ON29" s="22"/>
      <c r="OO29" s="22"/>
      <c r="OP29" s="22"/>
      <c r="OQ29" s="22"/>
      <c r="OR29" s="22"/>
      <c r="OS29" s="22"/>
      <c r="OT29" s="22"/>
      <c r="OU29" s="22"/>
      <c r="OV29" s="22"/>
      <c r="OW29" s="22"/>
      <c r="OX29" s="22"/>
      <c r="OY29" s="22"/>
      <c r="OZ29" s="22"/>
      <c r="PA29" s="22"/>
      <c r="PB29" s="22"/>
      <c r="PC29" s="22"/>
      <c r="PD29" s="22"/>
      <c r="PE29" s="22"/>
      <c r="PF29" s="22"/>
      <c r="PG29" s="22"/>
      <c r="PH29" s="22"/>
      <c r="PI29" s="22"/>
      <c r="PJ29" s="22"/>
      <c r="PK29" s="22"/>
      <c r="PL29" s="22"/>
      <c r="PM29" s="22"/>
      <c r="PN29" s="22"/>
      <c r="PO29" s="22"/>
      <c r="PP29" s="22"/>
      <c r="PQ29" s="22"/>
      <c r="PR29" s="22"/>
      <c r="PS29" s="22"/>
      <c r="PT29" s="22"/>
      <c r="PU29" s="22"/>
      <c r="PV29" s="22"/>
      <c r="PW29" s="22"/>
      <c r="PX29" s="22"/>
      <c r="PY29" s="22"/>
      <c r="PZ29" s="22"/>
      <c r="QA29" s="22"/>
      <c r="QB29" s="22"/>
      <c r="QC29" s="22"/>
      <c r="QD29" s="22"/>
      <c r="QE29" s="22"/>
      <c r="QF29" s="22"/>
      <c r="QG29" s="22"/>
      <c r="QH29" s="22"/>
      <c r="QI29" s="22"/>
      <c r="QJ29" s="22"/>
      <c r="QK29" s="22"/>
      <c r="QL29" s="22"/>
      <c r="QM29" s="22"/>
      <c r="QN29" s="22"/>
      <c r="QO29" s="22"/>
      <c r="QP29" s="22"/>
      <c r="QQ29" s="22"/>
      <c r="QR29" s="22"/>
      <c r="QS29" s="22"/>
      <c r="QT29" s="22"/>
      <c r="QU29" s="22"/>
      <c r="QV29" s="22"/>
      <c r="QW29" s="22"/>
      <c r="QX29" s="22"/>
      <c r="QY29" s="22"/>
      <c r="QZ29" s="22"/>
      <c r="RA29" s="22"/>
      <c r="RB29" s="22"/>
      <c r="RC29" s="22"/>
      <c r="RD29" s="22"/>
      <c r="RE29" s="22"/>
      <c r="RF29" s="22"/>
      <c r="RG29" s="22"/>
      <c r="RH29" s="22"/>
      <c r="RI29" s="22"/>
      <c r="RJ29" s="22"/>
      <c r="RK29" s="22"/>
      <c r="RL29" s="22"/>
      <c r="RM29" s="22"/>
      <c r="RN29" s="22"/>
      <c r="RO29" s="22"/>
      <c r="RP29" s="22"/>
      <c r="RQ29" s="22"/>
      <c r="RR29" s="22"/>
      <c r="RS29" s="22"/>
      <c r="RT29" s="22"/>
      <c r="RU29" s="22"/>
      <c r="RV29" s="22"/>
      <c r="RW29" s="22"/>
      <c r="RX29" s="22"/>
      <c r="RY29" s="22"/>
      <c r="RZ29" s="22"/>
      <c r="SA29" s="22"/>
      <c r="SB29" s="22"/>
      <c r="SC29" s="22"/>
      <c r="SD29" s="22"/>
      <c r="SE29" s="22"/>
      <c r="SF29" s="22"/>
      <c r="SG29" s="22"/>
      <c r="SH29" s="22"/>
      <c r="SI29" s="22"/>
      <c r="SJ29" s="22"/>
      <c r="SK29" s="22"/>
      <c r="SL29" s="22"/>
      <c r="SM29" s="22"/>
      <c r="SN29" s="22"/>
      <c r="SO29" s="22"/>
      <c r="SP29" s="22"/>
      <c r="SQ29" s="22"/>
      <c r="SR29" s="22"/>
      <c r="SS29" s="22"/>
      <c r="ST29" s="22"/>
      <c r="SU29" s="22"/>
      <c r="SV29" s="22"/>
      <c r="SW29" s="22"/>
      <c r="SX29" s="22"/>
      <c r="SY29" s="22"/>
      <c r="SZ29" s="22"/>
      <c r="TA29" s="22"/>
      <c r="TB29" s="22"/>
      <c r="TC29" s="22"/>
      <c r="TD29" s="22"/>
      <c r="TE29" s="22"/>
      <c r="TF29" s="22"/>
      <c r="TG29" s="22"/>
      <c r="TH29" s="22"/>
      <c r="TI29" s="22"/>
      <c r="TJ29" s="22"/>
      <c r="TK29" s="22"/>
      <c r="TL29" s="22"/>
      <c r="TM29" s="22"/>
      <c r="TN29" s="22"/>
      <c r="TO29" s="22"/>
      <c r="TP29" s="22"/>
      <c r="TQ29" s="22"/>
      <c r="TR29" s="22"/>
      <c r="TS29" s="22"/>
      <c r="TT29" s="22"/>
      <c r="TU29" s="22"/>
      <c r="TV29" s="22"/>
      <c r="TW29" s="22"/>
      <c r="TX29" s="22"/>
      <c r="TY29" s="22"/>
      <c r="TZ29" s="22"/>
      <c r="UA29" s="22"/>
      <c r="UB29" s="22"/>
      <c r="UC29" s="22"/>
      <c r="UD29" s="22"/>
      <c r="UE29" s="22"/>
      <c r="UF29" s="22"/>
      <c r="UG29" s="22"/>
      <c r="UH29" s="22"/>
      <c r="UI29" s="22"/>
      <c r="UJ29" s="22"/>
      <c r="UK29" s="22"/>
      <c r="UL29" s="22"/>
      <c r="UM29" s="22"/>
      <c r="UN29" s="22"/>
      <c r="UO29" s="22"/>
      <c r="UP29" s="22"/>
      <c r="UQ29" s="22"/>
      <c r="UR29" s="22"/>
      <c r="US29" s="22"/>
      <c r="UT29" s="22"/>
      <c r="UU29" s="22"/>
      <c r="UV29" s="22"/>
      <c r="UW29" s="22"/>
      <c r="UX29" s="22"/>
      <c r="UY29" s="22"/>
      <c r="UZ29" s="22"/>
      <c r="VA29" s="22"/>
      <c r="VB29" s="22"/>
      <c r="VC29" s="22"/>
      <c r="VD29" s="22"/>
      <c r="VE29" s="22"/>
      <c r="VF29" s="22"/>
      <c r="VG29" s="22"/>
      <c r="VH29" s="22"/>
      <c r="VI29" s="22"/>
      <c r="VJ29" s="22"/>
      <c r="VK29" s="22"/>
      <c r="VL29" s="22"/>
      <c r="VM29" s="22"/>
      <c r="VN29" s="22"/>
      <c r="VO29" s="22"/>
      <c r="VP29" s="22"/>
      <c r="VQ29" s="22"/>
      <c r="VR29" s="22"/>
      <c r="VS29" s="22"/>
      <c r="VT29" s="22"/>
      <c r="VU29" s="22"/>
      <c r="VV29" s="22"/>
      <c r="VW29" s="22"/>
      <c r="VX29" s="22"/>
      <c r="VY29" s="22"/>
      <c r="VZ29" s="22"/>
      <c r="WA29" s="22"/>
      <c r="WB29" s="22"/>
      <c r="WC29" s="22"/>
      <c r="WD29" s="22"/>
      <c r="WE29" s="22"/>
      <c r="WF29" s="22"/>
      <c r="WG29" s="22"/>
      <c r="WH29" s="22"/>
      <c r="WI29" s="22"/>
      <c r="WJ29" s="22"/>
      <c r="WK29" s="22"/>
      <c r="WL29" s="22"/>
      <c r="WM29" s="22"/>
      <c r="WN29" s="22"/>
      <c r="WO29" s="22"/>
      <c r="WP29" s="22"/>
      <c r="WQ29" s="22"/>
      <c r="WR29" s="22"/>
      <c r="WS29" s="22"/>
      <c r="WT29" s="22"/>
      <c r="WU29" s="22"/>
      <c r="WV29" s="22"/>
      <c r="WW29" s="22"/>
      <c r="WX29" s="22"/>
      <c r="WY29" s="22"/>
      <c r="WZ29" s="22"/>
      <c r="XA29" s="22"/>
      <c r="XB29" s="22"/>
      <c r="XC29" s="22"/>
      <c r="XD29" s="22"/>
      <c r="XE29" s="22"/>
      <c r="XF29" s="22"/>
      <c r="XG29" s="22"/>
      <c r="XH29" s="22"/>
      <c r="XI29" s="22"/>
      <c r="XJ29" s="22"/>
      <c r="XK29" s="22"/>
      <c r="XL29" s="22"/>
      <c r="XM29" s="22"/>
      <c r="XN29" s="22"/>
      <c r="XO29" s="22"/>
      <c r="XP29" s="22"/>
      <c r="XQ29" s="22"/>
      <c r="XR29" s="22"/>
      <c r="XS29" s="22"/>
      <c r="XT29" s="22"/>
      <c r="XU29" s="22"/>
      <c r="XV29" s="22"/>
      <c r="XW29" s="22"/>
      <c r="XX29" s="22"/>
      <c r="XY29" s="22"/>
      <c r="XZ29" s="22"/>
      <c r="YA29" s="22"/>
      <c r="YB29" s="22"/>
      <c r="YC29" s="22"/>
      <c r="YD29" s="22"/>
      <c r="YE29" s="22"/>
      <c r="YF29" s="22"/>
      <c r="YG29" s="22"/>
      <c r="YH29" s="22"/>
      <c r="YI29" s="22"/>
      <c r="YJ29" s="22"/>
      <c r="YK29" s="22"/>
      <c r="YL29" s="22"/>
      <c r="YM29" s="22"/>
      <c r="YN29" s="22"/>
      <c r="YO29" s="22"/>
      <c r="YP29" s="22"/>
      <c r="YQ29" s="22"/>
      <c r="YR29" s="22"/>
      <c r="YS29" s="22"/>
      <c r="YT29" s="22"/>
      <c r="YU29" s="22"/>
      <c r="YV29" s="22"/>
      <c r="YW29" s="22"/>
      <c r="YX29" s="22"/>
      <c r="YY29" s="22"/>
      <c r="YZ29" s="22"/>
      <c r="ZA29" s="22"/>
      <c r="ZB29" s="22"/>
      <c r="ZC29" s="22"/>
      <c r="ZD29" s="22"/>
      <c r="ZE29" s="22"/>
      <c r="ZF29" s="22"/>
      <c r="ZG29" s="22"/>
      <c r="ZH29" s="22"/>
      <c r="ZI29" s="22"/>
      <c r="ZJ29" s="22"/>
      <c r="ZK29" s="22"/>
      <c r="ZL29" s="22"/>
      <c r="ZM29" s="22"/>
      <c r="ZN29" s="22"/>
      <c r="ZO29" s="22"/>
      <c r="ZP29" s="22"/>
      <c r="ZQ29" s="22"/>
      <c r="ZR29" s="22"/>
      <c r="ZS29" s="22"/>
      <c r="ZT29" s="22"/>
      <c r="ZU29" s="22"/>
      <c r="ZV29" s="22"/>
      <c r="ZW29" s="22"/>
      <c r="ZX29" s="22"/>
      <c r="ZY29" s="22"/>
      <c r="ZZ29" s="22"/>
      <c r="AAA29" s="22"/>
      <c r="AAB29" s="22"/>
      <c r="AAC29" s="22"/>
      <c r="AAD29" s="22"/>
      <c r="AAE29" s="22"/>
      <c r="AAF29" s="22"/>
      <c r="AAG29" s="22"/>
      <c r="AAH29" s="22"/>
      <c r="AAI29" s="22"/>
      <c r="AAJ29" s="22"/>
      <c r="AAK29" s="22"/>
      <c r="AAL29" s="22"/>
      <c r="AAM29" s="22"/>
      <c r="AAN29" s="22"/>
      <c r="AAO29" s="22"/>
      <c r="AAP29" s="22"/>
      <c r="AAQ29" s="22"/>
      <c r="AAR29" s="22"/>
      <c r="AAS29" s="22"/>
      <c r="AAT29" s="22"/>
      <c r="AAU29" s="22"/>
      <c r="AAV29" s="22"/>
      <c r="AAW29" s="22"/>
      <c r="AAX29" s="22"/>
      <c r="AAY29" s="22"/>
      <c r="AAZ29" s="22"/>
      <c r="ABA29" s="22"/>
      <c r="ABB29" s="22"/>
      <c r="ABC29" s="22"/>
      <c r="ABD29" s="22"/>
      <c r="ABE29" s="22"/>
      <c r="ABF29" s="22"/>
      <c r="ABG29" s="22"/>
      <c r="ABH29" s="22"/>
      <c r="ABI29" s="22"/>
      <c r="ABJ29" s="22"/>
      <c r="ABK29" s="22"/>
      <c r="ABL29" s="22"/>
      <c r="ABM29" s="22"/>
      <c r="ABN29" s="22"/>
      <c r="ABO29" s="22"/>
      <c r="ABP29" s="22"/>
      <c r="ABQ29" s="22"/>
      <c r="ABR29" s="22"/>
      <c r="ABS29" s="22"/>
      <c r="ABT29" s="22"/>
      <c r="ABU29" s="22"/>
      <c r="ABV29" s="22"/>
      <c r="ABW29" s="22"/>
      <c r="ABX29" s="22"/>
      <c r="ABY29" s="22"/>
      <c r="ABZ29" s="22"/>
      <c r="ACA29" s="22"/>
      <c r="ACB29" s="22"/>
      <c r="ACC29" s="22"/>
      <c r="ACD29" s="22"/>
      <c r="ACE29" s="22"/>
      <c r="ACF29" s="22"/>
      <c r="ACG29" s="22"/>
      <c r="ACH29" s="22"/>
      <c r="ACI29" s="22"/>
      <c r="ACJ29" s="22"/>
      <c r="ACK29" s="22"/>
      <c r="ACL29" s="22"/>
      <c r="ACM29" s="22"/>
      <c r="ACN29" s="22"/>
      <c r="ACO29" s="22"/>
      <c r="ACP29" s="22"/>
      <c r="ACQ29" s="22"/>
      <c r="ACR29" s="22"/>
      <c r="ACS29" s="22"/>
      <c r="ACT29" s="22"/>
      <c r="ACU29" s="22"/>
      <c r="ACV29" s="22"/>
      <c r="ACW29" s="22"/>
      <c r="ACX29" s="22"/>
      <c r="ACY29" s="22"/>
      <c r="ACZ29" s="22"/>
      <c r="ADA29" s="22"/>
      <c r="ADB29" s="22"/>
      <c r="ADC29" s="22"/>
      <c r="ADD29" s="22"/>
      <c r="ADE29" s="22"/>
      <c r="ADF29" s="22"/>
      <c r="ADG29" s="22"/>
      <c r="ADH29" s="22"/>
      <c r="ADI29" s="22"/>
      <c r="ADJ29" s="22"/>
      <c r="ADK29" s="22"/>
      <c r="ADL29" s="22"/>
      <c r="ADM29" s="22"/>
      <c r="ADN29" s="22"/>
      <c r="ADO29" s="22"/>
      <c r="ADP29" s="22"/>
      <c r="ADQ29" s="22"/>
      <c r="ADR29" s="22"/>
      <c r="ADS29" s="22"/>
      <c r="ADT29" s="22"/>
      <c r="ADU29" s="22"/>
      <c r="ADV29" s="22"/>
      <c r="ADW29" s="22"/>
      <c r="ADX29" s="22"/>
      <c r="ADY29" s="22"/>
      <c r="ADZ29" s="22"/>
      <c r="AEA29" s="22"/>
      <c r="AEB29" s="22"/>
      <c r="AEC29" s="22"/>
      <c r="AED29" s="22"/>
      <c r="AEE29" s="22"/>
      <c r="AEF29" s="22"/>
      <c r="AEG29" s="22"/>
      <c r="AEH29" s="22"/>
      <c r="AEI29" s="22"/>
      <c r="AEJ29" s="22"/>
      <c r="AEK29" s="22"/>
      <c r="AEL29" s="22"/>
      <c r="AEM29" s="22"/>
      <c r="AEN29" s="22"/>
      <c r="AEO29" s="22"/>
      <c r="AEP29" s="22"/>
      <c r="AEQ29" s="22"/>
      <c r="AER29" s="22"/>
      <c r="AES29" s="22"/>
      <c r="AET29" s="22"/>
      <c r="AEU29" s="22"/>
      <c r="AEV29" s="22"/>
      <c r="AEW29" s="22"/>
      <c r="AEX29" s="22"/>
      <c r="AEY29" s="22"/>
      <c r="AEZ29" s="22"/>
      <c r="AFA29" s="22"/>
      <c r="AFB29" s="22"/>
      <c r="AFC29" s="22"/>
      <c r="AFD29" s="22"/>
      <c r="AFE29" s="22"/>
      <c r="AFF29" s="22"/>
      <c r="AFG29" s="22"/>
      <c r="AFH29" s="22"/>
      <c r="AFI29" s="22"/>
      <c r="AFJ29" s="22"/>
      <c r="AFK29" s="22"/>
      <c r="AFL29" s="22"/>
      <c r="AFM29" s="22"/>
      <c r="AFN29" s="22"/>
      <c r="AFO29" s="22"/>
      <c r="AFP29" s="22"/>
      <c r="AFQ29" s="22"/>
      <c r="AFR29" s="22"/>
      <c r="AFS29" s="22"/>
      <c r="AFT29" s="22"/>
      <c r="AFU29" s="22"/>
      <c r="AFV29" s="22"/>
      <c r="AFW29" s="22"/>
      <c r="AFX29" s="22"/>
      <c r="AFY29" s="22"/>
      <c r="AFZ29" s="22"/>
      <c r="AGA29" s="22"/>
      <c r="AGB29" s="22"/>
      <c r="AGC29" s="22"/>
      <c r="AGD29" s="22"/>
      <c r="AGE29" s="22"/>
      <c r="AGF29" s="22"/>
      <c r="AGG29" s="22"/>
      <c r="AGH29" s="22"/>
      <c r="AGI29" s="22"/>
    </row>
    <row r="30" spans="1:867" s="25" customFormat="1" ht="16.5" customHeight="1" x14ac:dyDescent="0.25">
      <c r="A30" s="11">
        <v>1</v>
      </c>
      <c r="B30" s="12" t="s">
        <v>167</v>
      </c>
      <c r="C30" s="11" t="s">
        <v>3</v>
      </c>
      <c r="D30" s="133">
        <f>20000*0.7</f>
        <v>14000</v>
      </c>
      <c r="E30" s="13"/>
      <c r="F30" s="26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22"/>
      <c r="NI30" s="22"/>
      <c r="NJ30" s="22"/>
      <c r="NK30" s="22"/>
      <c r="NL30" s="22"/>
      <c r="NM30" s="22"/>
      <c r="NN30" s="22"/>
      <c r="NO30" s="22"/>
      <c r="NP30" s="22"/>
      <c r="NQ30" s="22"/>
      <c r="NR30" s="22"/>
      <c r="NS30" s="22"/>
      <c r="NT30" s="22"/>
      <c r="NU30" s="22"/>
      <c r="NV30" s="22"/>
      <c r="NW30" s="22"/>
      <c r="NX30" s="22"/>
      <c r="NY30" s="22"/>
      <c r="NZ30" s="22"/>
      <c r="OA30" s="22"/>
      <c r="OB30" s="22"/>
      <c r="OC30" s="22"/>
      <c r="OD30" s="22"/>
      <c r="OE30" s="22"/>
      <c r="OF30" s="22"/>
      <c r="OG30" s="22"/>
      <c r="OH30" s="22"/>
      <c r="OI30" s="22"/>
      <c r="OJ30" s="22"/>
      <c r="OK30" s="22"/>
      <c r="OL30" s="22"/>
      <c r="OM30" s="22"/>
      <c r="ON30" s="22"/>
      <c r="OO30" s="22"/>
      <c r="OP30" s="22"/>
      <c r="OQ30" s="22"/>
      <c r="OR30" s="22"/>
      <c r="OS30" s="22"/>
      <c r="OT30" s="22"/>
      <c r="OU30" s="22"/>
      <c r="OV30" s="22"/>
      <c r="OW30" s="22"/>
      <c r="OX30" s="22"/>
      <c r="OY30" s="22"/>
      <c r="OZ30" s="22"/>
      <c r="PA30" s="22"/>
      <c r="PB30" s="22"/>
      <c r="PC30" s="22"/>
      <c r="PD30" s="22"/>
      <c r="PE30" s="22"/>
      <c r="PF30" s="22"/>
      <c r="PG30" s="22"/>
      <c r="PH30" s="22"/>
      <c r="PI30" s="22"/>
      <c r="PJ30" s="22"/>
      <c r="PK30" s="22"/>
      <c r="PL30" s="22"/>
      <c r="PM30" s="22"/>
      <c r="PN30" s="22"/>
      <c r="PO30" s="22"/>
      <c r="PP30" s="22"/>
      <c r="PQ30" s="22"/>
      <c r="PR30" s="22"/>
      <c r="PS30" s="22"/>
      <c r="PT30" s="22"/>
      <c r="PU30" s="22"/>
      <c r="PV30" s="22"/>
      <c r="PW30" s="22"/>
      <c r="PX30" s="22"/>
      <c r="PY30" s="22"/>
      <c r="PZ30" s="22"/>
      <c r="QA30" s="22"/>
      <c r="QB30" s="22"/>
      <c r="QC30" s="22"/>
      <c r="QD30" s="22"/>
      <c r="QE30" s="22"/>
      <c r="QF30" s="22"/>
      <c r="QG30" s="22"/>
      <c r="QH30" s="22"/>
      <c r="QI30" s="22"/>
      <c r="QJ30" s="22"/>
      <c r="QK30" s="22"/>
      <c r="QL30" s="22"/>
      <c r="QM30" s="22"/>
      <c r="QN30" s="22"/>
      <c r="QO30" s="22"/>
      <c r="QP30" s="22"/>
      <c r="QQ30" s="22"/>
      <c r="QR30" s="22"/>
      <c r="QS30" s="22"/>
      <c r="QT30" s="22"/>
      <c r="QU30" s="22"/>
      <c r="QV30" s="22"/>
      <c r="QW30" s="22"/>
      <c r="QX30" s="22"/>
      <c r="QY30" s="22"/>
      <c r="QZ30" s="22"/>
      <c r="RA30" s="22"/>
      <c r="RB30" s="22"/>
      <c r="RC30" s="22"/>
      <c r="RD30" s="22"/>
      <c r="RE30" s="22"/>
      <c r="RF30" s="22"/>
      <c r="RG30" s="22"/>
      <c r="RH30" s="22"/>
      <c r="RI30" s="22"/>
      <c r="RJ30" s="22"/>
      <c r="RK30" s="22"/>
      <c r="RL30" s="22"/>
      <c r="RM30" s="22"/>
      <c r="RN30" s="22"/>
      <c r="RO30" s="22"/>
      <c r="RP30" s="22"/>
      <c r="RQ30" s="22"/>
      <c r="RR30" s="22"/>
      <c r="RS30" s="22"/>
      <c r="RT30" s="22"/>
      <c r="RU30" s="22"/>
      <c r="RV30" s="22"/>
      <c r="RW30" s="22"/>
      <c r="RX30" s="22"/>
      <c r="RY30" s="22"/>
      <c r="RZ30" s="22"/>
      <c r="SA30" s="22"/>
      <c r="SB30" s="22"/>
      <c r="SC30" s="22"/>
      <c r="SD30" s="22"/>
      <c r="SE30" s="22"/>
      <c r="SF30" s="22"/>
      <c r="SG30" s="22"/>
      <c r="SH30" s="22"/>
      <c r="SI30" s="22"/>
      <c r="SJ30" s="22"/>
      <c r="SK30" s="22"/>
      <c r="SL30" s="22"/>
      <c r="SM30" s="22"/>
      <c r="SN30" s="22"/>
      <c r="SO30" s="22"/>
      <c r="SP30" s="22"/>
      <c r="SQ30" s="22"/>
      <c r="SR30" s="22"/>
      <c r="SS30" s="22"/>
      <c r="ST30" s="22"/>
      <c r="SU30" s="22"/>
      <c r="SV30" s="22"/>
      <c r="SW30" s="22"/>
      <c r="SX30" s="22"/>
      <c r="SY30" s="22"/>
      <c r="SZ30" s="22"/>
      <c r="TA30" s="22"/>
      <c r="TB30" s="22"/>
      <c r="TC30" s="22"/>
      <c r="TD30" s="22"/>
      <c r="TE30" s="22"/>
      <c r="TF30" s="22"/>
      <c r="TG30" s="22"/>
      <c r="TH30" s="22"/>
      <c r="TI30" s="22"/>
      <c r="TJ30" s="22"/>
      <c r="TK30" s="22"/>
      <c r="TL30" s="22"/>
      <c r="TM30" s="22"/>
      <c r="TN30" s="22"/>
      <c r="TO30" s="22"/>
      <c r="TP30" s="22"/>
      <c r="TQ30" s="22"/>
      <c r="TR30" s="22"/>
      <c r="TS30" s="22"/>
      <c r="TT30" s="22"/>
      <c r="TU30" s="22"/>
      <c r="TV30" s="22"/>
      <c r="TW30" s="22"/>
      <c r="TX30" s="22"/>
      <c r="TY30" s="22"/>
      <c r="TZ30" s="22"/>
      <c r="UA30" s="22"/>
      <c r="UB30" s="22"/>
      <c r="UC30" s="22"/>
      <c r="UD30" s="22"/>
      <c r="UE30" s="22"/>
      <c r="UF30" s="22"/>
      <c r="UG30" s="22"/>
      <c r="UH30" s="22"/>
      <c r="UI30" s="22"/>
      <c r="UJ30" s="22"/>
      <c r="UK30" s="22"/>
      <c r="UL30" s="22"/>
      <c r="UM30" s="22"/>
      <c r="UN30" s="22"/>
      <c r="UO30" s="22"/>
      <c r="UP30" s="22"/>
      <c r="UQ30" s="22"/>
      <c r="UR30" s="22"/>
      <c r="US30" s="22"/>
      <c r="UT30" s="22"/>
      <c r="UU30" s="22"/>
      <c r="UV30" s="22"/>
      <c r="UW30" s="22"/>
      <c r="UX30" s="22"/>
      <c r="UY30" s="22"/>
      <c r="UZ30" s="22"/>
      <c r="VA30" s="22"/>
      <c r="VB30" s="22"/>
      <c r="VC30" s="22"/>
      <c r="VD30" s="22"/>
      <c r="VE30" s="22"/>
      <c r="VF30" s="22"/>
      <c r="VG30" s="22"/>
      <c r="VH30" s="22"/>
      <c r="VI30" s="22"/>
      <c r="VJ30" s="22"/>
      <c r="VK30" s="22"/>
      <c r="VL30" s="22"/>
      <c r="VM30" s="22"/>
      <c r="VN30" s="22"/>
      <c r="VO30" s="22"/>
      <c r="VP30" s="22"/>
      <c r="VQ30" s="22"/>
      <c r="VR30" s="22"/>
      <c r="VS30" s="22"/>
      <c r="VT30" s="22"/>
      <c r="VU30" s="22"/>
      <c r="VV30" s="22"/>
      <c r="VW30" s="22"/>
      <c r="VX30" s="22"/>
      <c r="VY30" s="22"/>
      <c r="VZ30" s="22"/>
      <c r="WA30" s="22"/>
      <c r="WB30" s="22"/>
      <c r="WC30" s="22"/>
      <c r="WD30" s="22"/>
      <c r="WE30" s="22"/>
      <c r="WF30" s="22"/>
      <c r="WG30" s="22"/>
      <c r="WH30" s="22"/>
      <c r="WI30" s="22"/>
      <c r="WJ30" s="22"/>
      <c r="WK30" s="22"/>
      <c r="WL30" s="22"/>
      <c r="WM30" s="22"/>
      <c r="WN30" s="22"/>
      <c r="WO30" s="22"/>
      <c r="WP30" s="22"/>
      <c r="WQ30" s="22"/>
      <c r="WR30" s="22"/>
      <c r="WS30" s="22"/>
      <c r="WT30" s="22"/>
      <c r="WU30" s="22"/>
      <c r="WV30" s="22"/>
      <c r="WW30" s="22"/>
      <c r="WX30" s="22"/>
      <c r="WY30" s="22"/>
      <c r="WZ30" s="22"/>
      <c r="XA30" s="22"/>
      <c r="XB30" s="22"/>
      <c r="XC30" s="22"/>
      <c r="XD30" s="22"/>
      <c r="XE30" s="22"/>
      <c r="XF30" s="22"/>
      <c r="XG30" s="22"/>
      <c r="XH30" s="22"/>
      <c r="XI30" s="22"/>
      <c r="XJ30" s="22"/>
      <c r="XK30" s="22"/>
      <c r="XL30" s="22"/>
      <c r="XM30" s="22"/>
      <c r="XN30" s="22"/>
      <c r="XO30" s="22"/>
      <c r="XP30" s="22"/>
      <c r="XQ30" s="22"/>
      <c r="XR30" s="22"/>
      <c r="XS30" s="22"/>
      <c r="XT30" s="22"/>
      <c r="XU30" s="22"/>
      <c r="XV30" s="22"/>
      <c r="XW30" s="22"/>
      <c r="XX30" s="22"/>
      <c r="XY30" s="22"/>
      <c r="XZ30" s="22"/>
      <c r="YA30" s="22"/>
      <c r="YB30" s="22"/>
      <c r="YC30" s="22"/>
      <c r="YD30" s="22"/>
      <c r="YE30" s="22"/>
      <c r="YF30" s="22"/>
      <c r="YG30" s="22"/>
      <c r="YH30" s="22"/>
      <c r="YI30" s="22"/>
      <c r="YJ30" s="22"/>
      <c r="YK30" s="22"/>
      <c r="YL30" s="22"/>
      <c r="YM30" s="22"/>
      <c r="YN30" s="22"/>
      <c r="YO30" s="22"/>
      <c r="YP30" s="22"/>
      <c r="YQ30" s="22"/>
      <c r="YR30" s="22"/>
      <c r="YS30" s="22"/>
      <c r="YT30" s="22"/>
      <c r="YU30" s="22"/>
      <c r="YV30" s="22"/>
      <c r="YW30" s="22"/>
      <c r="YX30" s="22"/>
      <c r="YY30" s="22"/>
      <c r="YZ30" s="22"/>
      <c r="ZA30" s="22"/>
      <c r="ZB30" s="22"/>
      <c r="ZC30" s="22"/>
      <c r="ZD30" s="22"/>
      <c r="ZE30" s="22"/>
      <c r="ZF30" s="22"/>
      <c r="ZG30" s="22"/>
      <c r="ZH30" s="22"/>
      <c r="ZI30" s="22"/>
      <c r="ZJ30" s="22"/>
      <c r="ZK30" s="22"/>
      <c r="ZL30" s="22"/>
      <c r="ZM30" s="22"/>
      <c r="ZN30" s="22"/>
      <c r="ZO30" s="22"/>
      <c r="ZP30" s="22"/>
      <c r="ZQ30" s="22"/>
      <c r="ZR30" s="22"/>
      <c r="ZS30" s="22"/>
      <c r="ZT30" s="22"/>
      <c r="ZU30" s="22"/>
      <c r="ZV30" s="22"/>
      <c r="ZW30" s="22"/>
      <c r="ZX30" s="22"/>
      <c r="ZY30" s="22"/>
      <c r="ZZ30" s="22"/>
      <c r="AAA30" s="22"/>
      <c r="AAB30" s="22"/>
      <c r="AAC30" s="22"/>
      <c r="AAD30" s="22"/>
      <c r="AAE30" s="22"/>
      <c r="AAF30" s="22"/>
      <c r="AAG30" s="22"/>
      <c r="AAH30" s="22"/>
      <c r="AAI30" s="22"/>
      <c r="AAJ30" s="22"/>
      <c r="AAK30" s="22"/>
      <c r="AAL30" s="22"/>
      <c r="AAM30" s="22"/>
      <c r="AAN30" s="22"/>
      <c r="AAO30" s="22"/>
      <c r="AAP30" s="22"/>
      <c r="AAQ30" s="22"/>
      <c r="AAR30" s="22"/>
      <c r="AAS30" s="22"/>
      <c r="AAT30" s="22"/>
      <c r="AAU30" s="22"/>
      <c r="AAV30" s="22"/>
      <c r="AAW30" s="22"/>
      <c r="AAX30" s="22"/>
      <c r="AAY30" s="22"/>
      <c r="AAZ30" s="22"/>
      <c r="ABA30" s="22"/>
      <c r="ABB30" s="22"/>
      <c r="ABC30" s="22"/>
      <c r="ABD30" s="22"/>
      <c r="ABE30" s="22"/>
      <c r="ABF30" s="22"/>
      <c r="ABG30" s="22"/>
      <c r="ABH30" s="22"/>
      <c r="ABI30" s="22"/>
      <c r="ABJ30" s="22"/>
      <c r="ABK30" s="22"/>
      <c r="ABL30" s="22"/>
      <c r="ABM30" s="22"/>
      <c r="ABN30" s="22"/>
      <c r="ABO30" s="22"/>
      <c r="ABP30" s="22"/>
      <c r="ABQ30" s="22"/>
      <c r="ABR30" s="22"/>
      <c r="ABS30" s="22"/>
      <c r="ABT30" s="22"/>
      <c r="ABU30" s="22"/>
      <c r="ABV30" s="22"/>
      <c r="ABW30" s="22"/>
      <c r="ABX30" s="22"/>
      <c r="ABY30" s="22"/>
      <c r="ABZ30" s="22"/>
      <c r="ACA30" s="22"/>
      <c r="ACB30" s="22"/>
      <c r="ACC30" s="22"/>
      <c r="ACD30" s="22"/>
      <c r="ACE30" s="22"/>
      <c r="ACF30" s="22"/>
      <c r="ACG30" s="22"/>
      <c r="ACH30" s="22"/>
      <c r="ACI30" s="22"/>
      <c r="ACJ30" s="22"/>
      <c r="ACK30" s="22"/>
      <c r="ACL30" s="22"/>
      <c r="ACM30" s="22"/>
      <c r="ACN30" s="22"/>
      <c r="ACO30" s="22"/>
      <c r="ACP30" s="22"/>
      <c r="ACQ30" s="22"/>
      <c r="ACR30" s="22"/>
      <c r="ACS30" s="22"/>
      <c r="ACT30" s="22"/>
      <c r="ACU30" s="22"/>
      <c r="ACV30" s="22"/>
      <c r="ACW30" s="22"/>
      <c r="ACX30" s="22"/>
      <c r="ACY30" s="22"/>
      <c r="ACZ30" s="22"/>
      <c r="ADA30" s="22"/>
      <c r="ADB30" s="22"/>
      <c r="ADC30" s="22"/>
      <c r="ADD30" s="22"/>
      <c r="ADE30" s="22"/>
      <c r="ADF30" s="22"/>
      <c r="ADG30" s="22"/>
      <c r="ADH30" s="22"/>
      <c r="ADI30" s="22"/>
      <c r="ADJ30" s="22"/>
      <c r="ADK30" s="22"/>
      <c r="ADL30" s="22"/>
      <c r="ADM30" s="22"/>
      <c r="ADN30" s="22"/>
      <c r="ADO30" s="22"/>
      <c r="ADP30" s="22"/>
      <c r="ADQ30" s="22"/>
      <c r="ADR30" s="22"/>
      <c r="ADS30" s="22"/>
      <c r="ADT30" s="22"/>
      <c r="ADU30" s="22"/>
      <c r="ADV30" s="22"/>
      <c r="ADW30" s="22"/>
      <c r="ADX30" s="22"/>
      <c r="ADY30" s="22"/>
      <c r="ADZ30" s="22"/>
      <c r="AEA30" s="22"/>
      <c r="AEB30" s="22"/>
      <c r="AEC30" s="22"/>
      <c r="AED30" s="22"/>
      <c r="AEE30" s="22"/>
      <c r="AEF30" s="22"/>
      <c r="AEG30" s="22"/>
      <c r="AEH30" s="22"/>
      <c r="AEI30" s="22"/>
      <c r="AEJ30" s="22"/>
      <c r="AEK30" s="22"/>
      <c r="AEL30" s="22"/>
      <c r="AEM30" s="22"/>
      <c r="AEN30" s="22"/>
      <c r="AEO30" s="22"/>
      <c r="AEP30" s="22"/>
      <c r="AEQ30" s="22"/>
      <c r="AER30" s="22"/>
      <c r="AES30" s="22"/>
      <c r="AET30" s="22"/>
      <c r="AEU30" s="22"/>
      <c r="AEV30" s="22"/>
      <c r="AEW30" s="22"/>
      <c r="AEX30" s="22"/>
      <c r="AEY30" s="22"/>
      <c r="AEZ30" s="22"/>
      <c r="AFA30" s="22"/>
      <c r="AFB30" s="22"/>
      <c r="AFC30" s="22"/>
      <c r="AFD30" s="22"/>
      <c r="AFE30" s="22"/>
      <c r="AFF30" s="22"/>
      <c r="AFG30" s="22"/>
      <c r="AFH30" s="22"/>
      <c r="AFI30" s="22"/>
      <c r="AFJ30" s="22"/>
      <c r="AFK30" s="22"/>
      <c r="AFL30" s="22"/>
      <c r="AFM30" s="22"/>
      <c r="AFN30" s="22"/>
      <c r="AFO30" s="22"/>
      <c r="AFP30" s="22"/>
      <c r="AFQ30" s="22"/>
      <c r="AFR30" s="22"/>
      <c r="AFS30" s="22"/>
      <c r="AFT30" s="22"/>
      <c r="AFU30" s="22"/>
      <c r="AFV30" s="22"/>
      <c r="AFW30" s="22"/>
      <c r="AFX30" s="22"/>
      <c r="AFY30" s="22"/>
      <c r="AFZ30" s="22"/>
      <c r="AGA30" s="22"/>
      <c r="AGB30" s="22"/>
      <c r="AGC30" s="22"/>
      <c r="AGD30" s="22"/>
      <c r="AGE30" s="22"/>
      <c r="AGF30" s="22"/>
      <c r="AGG30" s="22"/>
      <c r="AGH30" s="22"/>
      <c r="AGI30" s="22"/>
    </row>
    <row r="31" spans="1:867" x14ac:dyDescent="0.25">
      <c r="A31" s="11">
        <f>A30+1</f>
        <v>2</v>
      </c>
      <c r="B31" s="91" t="s">
        <v>138</v>
      </c>
      <c r="C31" s="11" t="s">
        <v>8</v>
      </c>
      <c r="D31" s="142">
        <f>2.8*1111</f>
        <v>3110.7999999999997</v>
      </c>
      <c r="E31" s="9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</row>
    <row r="32" spans="1:867" x14ac:dyDescent="0.25">
      <c r="A32" s="11">
        <f t="shared" ref="A32:A38" si="0">A31+1</f>
        <v>3</v>
      </c>
      <c r="B32" s="91" t="s">
        <v>131</v>
      </c>
      <c r="C32" s="11" t="s">
        <v>8</v>
      </c>
      <c r="D32" s="142">
        <f t="shared" ref="D32:D33" si="1">2.8*1111</f>
        <v>3110.7999999999997</v>
      </c>
      <c r="E32" s="9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</row>
    <row r="33" spans="1:867" x14ac:dyDescent="0.25">
      <c r="A33" s="11">
        <f t="shared" si="0"/>
        <v>4</v>
      </c>
      <c r="B33" s="91" t="s">
        <v>16</v>
      </c>
      <c r="C33" s="11" t="s">
        <v>8</v>
      </c>
      <c r="D33" s="142">
        <f t="shared" si="1"/>
        <v>3110.7999999999997</v>
      </c>
      <c r="E33" s="9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</row>
    <row r="34" spans="1:867" ht="30" x14ac:dyDescent="0.25">
      <c r="A34" s="11">
        <f t="shared" si="0"/>
        <v>5</v>
      </c>
      <c r="B34" s="76" t="s">
        <v>58</v>
      </c>
      <c r="C34" s="11" t="s">
        <v>3</v>
      </c>
      <c r="D34" s="143">
        <f>36*2</f>
        <v>72</v>
      </c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</row>
    <row r="35" spans="1:867" ht="30" x14ac:dyDescent="0.25">
      <c r="A35" s="11">
        <f t="shared" si="0"/>
        <v>6</v>
      </c>
      <c r="B35" s="76" t="s">
        <v>106</v>
      </c>
      <c r="C35" s="11" t="s">
        <v>59</v>
      </c>
      <c r="D35" s="143" t="s">
        <v>132</v>
      </c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</row>
    <row r="36" spans="1:867" x14ac:dyDescent="0.25">
      <c r="A36" s="11">
        <f t="shared" si="0"/>
        <v>7</v>
      </c>
      <c r="B36" s="76" t="s">
        <v>60</v>
      </c>
      <c r="C36" s="11" t="s">
        <v>3</v>
      </c>
      <c r="D36" s="143">
        <f>D34-36</f>
        <v>36</v>
      </c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</row>
    <row r="37" spans="1:867" s="25" customFormat="1" x14ac:dyDescent="0.25">
      <c r="A37" s="11">
        <f t="shared" si="0"/>
        <v>8</v>
      </c>
      <c r="B37" s="12" t="s">
        <v>147</v>
      </c>
      <c r="C37" s="11" t="s">
        <v>9</v>
      </c>
      <c r="D37" s="133">
        <f>D38</f>
        <v>187.44</v>
      </c>
      <c r="E37" s="17"/>
      <c r="F37" s="26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  <c r="OB37" s="22"/>
      <c r="OC37" s="22"/>
      <c r="OD37" s="22"/>
      <c r="OE37" s="22"/>
      <c r="OF37" s="22"/>
      <c r="OG37" s="22"/>
      <c r="OH37" s="22"/>
      <c r="OI37" s="22"/>
      <c r="OJ37" s="22"/>
      <c r="OK37" s="22"/>
      <c r="OL37" s="22"/>
      <c r="OM37" s="22"/>
      <c r="ON37" s="22"/>
      <c r="OO37" s="22"/>
      <c r="OP37" s="22"/>
      <c r="OQ37" s="22"/>
      <c r="OR37" s="22"/>
      <c r="OS37" s="22"/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22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  <c r="QR37" s="22"/>
      <c r="QS37" s="22"/>
      <c r="QT37" s="22"/>
      <c r="QU37" s="22"/>
      <c r="QV37" s="22"/>
      <c r="QW37" s="22"/>
      <c r="QX37" s="22"/>
      <c r="QY37" s="22"/>
      <c r="QZ37" s="22"/>
      <c r="RA37" s="22"/>
      <c r="RB37" s="22"/>
      <c r="RC37" s="22"/>
      <c r="RD37" s="22"/>
      <c r="RE37" s="22"/>
      <c r="RF37" s="22"/>
      <c r="RG37" s="22"/>
      <c r="RH37" s="22"/>
      <c r="RI37" s="22"/>
      <c r="RJ37" s="22"/>
      <c r="RK37" s="22"/>
      <c r="RL37" s="22"/>
      <c r="RM37" s="22"/>
      <c r="RN37" s="22"/>
      <c r="RO37" s="22"/>
      <c r="RP37" s="22"/>
      <c r="RQ37" s="22"/>
      <c r="RR37" s="22"/>
      <c r="RS37" s="22"/>
      <c r="RT37" s="22"/>
      <c r="RU37" s="22"/>
      <c r="RV37" s="22"/>
      <c r="RW37" s="22"/>
      <c r="RX37" s="22"/>
      <c r="RY37" s="22"/>
      <c r="RZ37" s="22"/>
      <c r="SA37" s="22"/>
      <c r="SB37" s="22"/>
      <c r="SC37" s="22"/>
      <c r="SD37" s="22"/>
      <c r="SE37" s="22"/>
      <c r="SF37" s="22"/>
      <c r="SG37" s="22"/>
      <c r="SH37" s="22"/>
      <c r="SI37" s="22"/>
      <c r="SJ37" s="22"/>
      <c r="SK37" s="22"/>
      <c r="SL37" s="22"/>
      <c r="SM37" s="22"/>
      <c r="SN37" s="22"/>
      <c r="SO37" s="22"/>
      <c r="SP37" s="22"/>
      <c r="SQ37" s="22"/>
      <c r="SR37" s="22"/>
      <c r="SS37" s="22"/>
      <c r="ST37" s="22"/>
      <c r="SU37" s="22"/>
      <c r="SV37" s="22"/>
      <c r="SW37" s="22"/>
      <c r="SX37" s="22"/>
      <c r="SY37" s="22"/>
      <c r="SZ37" s="22"/>
      <c r="TA37" s="22"/>
      <c r="TB37" s="22"/>
      <c r="TC37" s="22"/>
      <c r="TD37" s="22"/>
      <c r="TE37" s="22"/>
      <c r="TF37" s="22"/>
      <c r="TG37" s="22"/>
      <c r="TH37" s="22"/>
      <c r="TI37" s="22"/>
      <c r="TJ37" s="22"/>
      <c r="TK37" s="22"/>
      <c r="TL37" s="22"/>
      <c r="TM37" s="22"/>
      <c r="TN37" s="22"/>
      <c r="TO37" s="22"/>
      <c r="TP37" s="22"/>
      <c r="TQ37" s="22"/>
      <c r="TR37" s="22"/>
      <c r="TS37" s="22"/>
      <c r="TT37" s="22"/>
      <c r="TU37" s="22"/>
      <c r="TV37" s="22"/>
      <c r="TW37" s="22"/>
      <c r="TX37" s="22"/>
      <c r="TY37" s="22"/>
      <c r="TZ37" s="22"/>
      <c r="UA37" s="22"/>
      <c r="UB37" s="22"/>
      <c r="UC37" s="22"/>
      <c r="UD37" s="22"/>
      <c r="UE37" s="22"/>
      <c r="UF37" s="22"/>
      <c r="UG37" s="22"/>
      <c r="UH37" s="22"/>
      <c r="UI37" s="22"/>
      <c r="UJ37" s="22"/>
      <c r="UK37" s="22"/>
      <c r="UL37" s="22"/>
      <c r="UM37" s="22"/>
      <c r="UN37" s="22"/>
      <c r="UO37" s="22"/>
      <c r="UP37" s="22"/>
      <c r="UQ37" s="22"/>
      <c r="UR37" s="22"/>
      <c r="US37" s="22"/>
      <c r="UT37" s="22"/>
      <c r="UU37" s="22"/>
      <c r="UV37" s="22"/>
      <c r="UW37" s="22"/>
      <c r="UX37" s="22"/>
      <c r="UY37" s="22"/>
      <c r="UZ37" s="22"/>
      <c r="VA37" s="22"/>
      <c r="VB37" s="22"/>
      <c r="VC37" s="22"/>
      <c r="VD37" s="22"/>
      <c r="VE37" s="22"/>
      <c r="VF37" s="22"/>
      <c r="VG37" s="22"/>
      <c r="VH37" s="22"/>
      <c r="VI37" s="22"/>
      <c r="VJ37" s="22"/>
      <c r="VK37" s="22"/>
      <c r="VL37" s="22"/>
      <c r="VM37" s="22"/>
      <c r="VN37" s="22"/>
      <c r="VO37" s="22"/>
      <c r="VP37" s="22"/>
      <c r="VQ37" s="22"/>
      <c r="VR37" s="22"/>
      <c r="VS37" s="22"/>
      <c r="VT37" s="22"/>
      <c r="VU37" s="22"/>
      <c r="VV37" s="22"/>
      <c r="VW37" s="22"/>
      <c r="VX37" s="22"/>
      <c r="VY37" s="22"/>
      <c r="VZ37" s="22"/>
      <c r="WA37" s="22"/>
      <c r="WB37" s="22"/>
      <c r="WC37" s="22"/>
      <c r="WD37" s="22"/>
      <c r="WE37" s="22"/>
      <c r="WF37" s="22"/>
      <c r="WG37" s="22"/>
      <c r="WH37" s="22"/>
      <c r="WI37" s="22"/>
      <c r="WJ37" s="22"/>
      <c r="WK37" s="22"/>
      <c r="WL37" s="22"/>
      <c r="WM37" s="22"/>
      <c r="WN37" s="22"/>
      <c r="WO37" s="22"/>
      <c r="WP37" s="22"/>
      <c r="WQ37" s="22"/>
      <c r="WR37" s="22"/>
      <c r="WS37" s="22"/>
      <c r="WT37" s="22"/>
      <c r="WU37" s="22"/>
      <c r="WV37" s="22"/>
      <c r="WW37" s="22"/>
      <c r="WX37" s="22"/>
      <c r="WY37" s="22"/>
      <c r="WZ37" s="22"/>
      <c r="XA37" s="22"/>
      <c r="XB37" s="22"/>
      <c r="XC37" s="22"/>
      <c r="XD37" s="22"/>
      <c r="XE37" s="22"/>
      <c r="XF37" s="22"/>
      <c r="XG37" s="22"/>
      <c r="XH37" s="22"/>
      <c r="XI37" s="22"/>
      <c r="XJ37" s="22"/>
      <c r="XK37" s="22"/>
      <c r="XL37" s="22"/>
      <c r="XM37" s="22"/>
      <c r="XN37" s="22"/>
      <c r="XO37" s="22"/>
      <c r="XP37" s="22"/>
      <c r="XQ37" s="22"/>
      <c r="XR37" s="22"/>
      <c r="XS37" s="22"/>
      <c r="XT37" s="22"/>
      <c r="XU37" s="22"/>
      <c r="XV37" s="22"/>
      <c r="XW37" s="22"/>
      <c r="XX37" s="22"/>
      <c r="XY37" s="22"/>
      <c r="XZ37" s="22"/>
      <c r="YA37" s="22"/>
      <c r="YB37" s="22"/>
      <c r="YC37" s="22"/>
      <c r="YD37" s="22"/>
      <c r="YE37" s="22"/>
      <c r="YF37" s="22"/>
      <c r="YG37" s="22"/>
      <c r="YH37" s="22"/>
      <c r="YI37" s="22"/>
      <c r="YJ37" s="22"/>
      <c r="YK37" s="22"/>
      <c r="YL37" s="22"/>
      <c r="YM37" s="22"/>
      <c r="YN37" s="22"/>
      <c r="YO37" s="22"/>
      <c r="YP37" s="22"/>
      <c r="YQ37" s="22"/>
      <c r="YR37" s="22"/>
      <c r="YS37" s="22"/>
      <c r="YT37" s="22"/>
      <c r="YU37" s="22"/>
      <c r="YV37" s="22"/>
      <c r="YW37" s="22"/>
      <c r="YX37" s="22"/>
      <c r="YY37" s="22"/>
      <c r="YZ37" s="22"/>
      <c r="ZA37" s="22"/>
      <c r="ZB37" s="22"/>
      <c r="ZC37" s="22"/>
      <c r="ZD37" s="22"/>
      <c r="ZE37" s="22"/>
      <c r="ZF37" s="22"/>
      <c r="ZG37" s="22"/>
      <c r="ZH37" s="22"/>
      <c r="ZI37" s="22"/>
      <c r="ZJ37" s="22"/>
      <c r="ZK37" s="22"/>
      <c r="ZL37" s="22"/>
      <c r="ZM37" s="22"/>
      <c r="ZN37" s="22"/>
      <c r="ZO37" s="22"/>
      <c r="ZP37" s="22"/>
      <c r="ZQ37" s="22"/>
      <c r="ZR37" s="22"/>
      <c r="ZS37" s="22"/>
      <c r="ZT37" s="22"/>
      <c r="ZU37" s="22"/>
      <c r="ZV37" s="22"/>
      <c r="ZW37" s="22"/>
      <c r="ZX37" s="22"/>
      <c r="ZY37" s="22"/>
      <c r="ZZ37" s="22"/>
      <c r="AAA37" s="22"/>
      <c r="AAB37" s="22"/>
      <c r="AAC37" s="22"/>
      <c r="AAD37" s="22"/>
      <c r="AAE37" s="22"/>
      <c r="AAF37" s="22"/>
      <c r="AAG37" s="22"/>
      <c r="AAH37" s="22"/>
      <c r="AAI37" s="22"/>
      <c r="AAJ37" s="22"/>
      <c r="AAK37" s="22"/>
      <c r="AAL37" s="22"/>
      <c r="AAM37" s="22"/>
      <c r="AAN37" s="22"/>
      <c r="AAO37" s="22"/>
      <c r="AAP37" s="22"/>
      <c r="AAQ37" s="22"/>
      <c r="AAR37" s="22"/>
      <c r="AAS37" s="22"/>
      <c r="AAT37" s="22"/>
      <c r="AAU37" s="22"/>
      <c r="AAV37" s="22"/>
      <c r="AAW37" s="22"/>
      <c r="AAX37" s="22"/>
      <c r="AAY37" s="22"/>
      <c r="AAZ37" s="22"/>
      <c r="ABA37" s="22"/>
      <c r="ABB37" s="22"/>
      <c r="ABC37" s="22"/>
      <c r="ABD37" s="22"/>
      <c r="ABE37" s="22"/>
      <c r="ABF37" s="22"/>
      <c r="ABG37" s="22"/>
      <c r="ABH37" s="22"/>
      <c r="ABI37" s="22"/>
      <c r="ABJ37" s="22"/>
      <c r="ABK37" s="22"/>
      <c r="ABL37" s="22"/>
      <c r="ABM37" s="22"/>
      <c r="ABN37" s="22"/>
      <c r="ABO37" s="22"/>
      <c r="ABP37" s="22"/>
      <c r="ABQ37" s="22"/>
      <c r="ABR37" s="22"/>
      <c r="ABS37" s="22"/>
      <c r="ABT37" s="22"/>
      <c r="ABU37" s="22"/>
      <c r="ABV37" s="22"/>
      <c r="ABW37" s="22"/>
      <c r="ABX37" s="22"/>
      <c r="ABY37" s="22"/>
      <c r="ABZ37" s="22"/>
      <c r="ACA37" s="22"/>
      <c r="ACB37" s="22"/>
      <c r="ACC37" s="22"/>
      <c r="ACD37" s="22"/>
      <c r="ACE37" s="22"/>
      <c r="ACF37" s="22"/>
      <c r="ACG37" s="22"/>
      <c r="ACH37" s="22"/>
      <c r="ACI37" s="22"/>
      <c r="ACJ37" s="22"/>
      <c r="ACK37" s="22"/>
      <c r="ACL37" s="22"/>
      <c r="ACM37" s="22"/>
      <c r="ACN37" s="22"/>
      <c r="ACO37" s="22"/>
      <c r="ACP37" s="22"/>
      <c r="ACQ37" s="22"/>
      <c r="ACR37" s="22"/>
      <c r="ACS37" s="22"/>
      <c r="ACT37" s="22"/>
      <c r="ACU37" s="22"/>
      <c r="ACV37" s="22"/>
      <c r="ACW37" s="22"/>
      <c r="ACX37" s="22"/>
      <c r="ACY37" s="22"/>
      <c r="ACZ37" s="22"/>
      <c r="ADA37" s="22"/>
      <c r="ADB37" s="22"/>
      <c r="ADC37" s="22"/>
      <c r="ADD37" s="22"/>
      <c r="ADE37" s="22"/>
      <c r="ADF37" s="22"/>
      <c r="ADG37" s="22"/>
      <c r="ADH37" s="22"/>
      <c r="ADI37" s="22"/>
      <c r="ADJ37" s="22"/>
      <c r="ADK37" s="22"/>
      <c r="ADL37" s="22"/>
      <c r="ADM37" s="22"/>
      <c r="ADN37" s="22"/>
      <c r="ADO37" s="22"/>
      <c r="ADP37" s="22"/>
      <c r="ADQ37" s="22"/>
      <c r="ADR37" s="22"/>
      <c r="ADS37" s="22"/>
      <c r="ADT37" s="22"/>
      <c r="ADU37" s="22"/>
      <c r="ADV37" s="22"/>
      <c r="ADW37" s="22"/>
      <c r="ADX37" s="22"/>
      <c r="ADY37" s="22"/>
      <c r="ADZ37" s="22"/>
      <c r="AEA37" s="22"/>
      <c r="AEB37" s="22"/>
      <c r="AEC37" s="22"/>
      <c r="AED37" s="22"/>
      <c r="AEE37" s="22"/>
      <c r="AEF37" s="22"/>
      <c r="AEG37" s="22"/>
      <c r="AEH37" s="22"/>
      <c r="AEI37" s="22"/>
      <c r="AEJ37" s="22"/>
      <c r="AEK37" s="22"/>
      <c r="AEL37" s="22"/>
      <c r="AEM37" s="22"/>
      <c r="AEN37" s="22"/>
      <c r="AEO37" s="22"/>
      <c r="AEP37" s="22"/>
      <c r="AEQ37" s="22"/>
      <c r="AER37" s="22"/>
      <c r="AES37" s="22"/>
      <c r="AET37" s="22"/>
      <c r="AEU37" s="22"/>
      <c r="AEV37" s="22"/>
      <c r="AEW37" s="22"/>
      <c r="AEX37" s="22"/>
      <c r="AEY37" s="22"/>
      <c r="AEZ37" s="22"/>
      <c r="AFA37" s="22"/>
      <c r="AFB37" s="22"/>
      <c r="AFC37" s="22"/>
      <c r="AFD37" s="22"/>
      <c r="AFE37" s="22"/>
      <c r="AFF37" s="22"/>
      <c r="AFG37" s="22"/>
      <c r="AFH37" s="22"/>
      <c r="AFI37" s="22"/>
      <c r="AFJ37" s="22"/>
      <c r="AFK37" s="22"/>
      <c r="AFL37" s="22"/>
      <c r="AFM37" s="22"/>
      <c r="AFN37" s="22"/>
      <c r="AFO37" s="22"/>
      <c r="AFP37" s="22"/>
      <c r="AFQ37" s="22"/>
      <c r="AFR37" s="22"/>
      <c r="AFS37" s="22"/>
      <c r="AFT37" s="22"/>
      <c r="AFU37" s="22"/>
      <c r="AFV37" s="22"/>
      <c r="AFW37" s="22"/>
      <c r="AFX37" s="22"/>
      <c r="AFY37" s="22"/>
      <c r="AFZ37" s="22"/>
      <c r="AGA37" s="22"/>
      <c r="AGB37" s="22"/>
      <c r="AGC37" s="22"/>
      <c r="AGD37" s="22"/>
      <c r="AGE37" s="22"/>
      <c r="AGF37" s="22"/>
      <c r="AGG37" s="22"/>
      <c r="AGH37" s="22"/>
      <c r="AGI37" s="22"/>
    </row>
    <row r="38" spans="1:867" s="25" customFormat="1" x14ac:dyDescent="0.25">
      <c r="A38" s="11">
        <f t="shared" si="0"/>
        <v>9</v>
      </c>
      <c r="B38" s="12" t="s">
        <v>134</v>
      </c>
      <c r="C38" s="11" t="s">
        <v>9</v>
      </c>
      <c r="D38" s="133">
        <f>264*0.71</f>
        <v>187.44</v>
      </c>
      <c r="E38" s="17"/>
      <c r="F38" s="26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  <c r="OB38" s="22"/>
      <c r="OC38" s="22"/>
      <c r="OD38" s="22"/>
      <c r="OE38" s="22"/>
      <c r="OF38" s="22"/>
      <c r="OG38" s="22"/>
      <c r="OH38" s="22"/>
      <c r="OI38" s="22"/>
      <c r="OJ38" s="22"/>
      <c r="OK38" s="22"/>
      <c r="OL38" s="22"/>
      <c r="OM38" s="22"/>
      <c r="ON38" s="22"/>
      <c r="OO38" s="22"/>
      <c r="OP38" s="22"/>
      <c r="OQ38" s="22"/>
      <c r="OR38" s="22"/>
      <c r="OS38" s="22"/>
      <c r="OT38" s="22"/>
      <c r="OU38" s="22"/>
      <c r="OV38" s="22"/>
      <c r="OW38" s="22"/>
      <c r="OX38" s="22"/>
      <c r="OY38" s="22"/>
      <c r="OZ38" s="22"/>
      <c r="PA38" s="22"/>
      <c r="PB38" s="22"/>
      <c r="PC38" s="22"/>
      <c r="PD38" s="22"/>
      <c r="PE38" s="22"/>
      <c r="PF38" s="22"/>
      <c r="PG38" s="22"/>
      <c r="PH38" s="22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  <c r="QR38" s="22"/>
      <c r="QS38" s="22"/>
      <c r="QT38" s="22"/>
      <c r="QU38" s="22"/>
      <c r="QV38" s="22"/>
      <c r="QW38" s="22"/>
      <c r="QX38" s="22"/>
      <c r="QY38" s="22"/>
      <c r="QZ38" s="22"/>
      <c r="RA38" s="22"/>
      <c r="RB38" s="22"/>
      <c r="RC38" s="22"/>
      <c r="RD38" s="22"/>
      <c r="RE38" s="22"/>
      <c r="RF38" s="22"/>
      <c r="RG38" s="22"/>
      <c r="RH38" s="22"/>
      <c r="RI38" s="22"/>
      <c r="RJ38" s="22"/>
      <c r="RK38" s="22"/>
      <c r="RL38" s="22"/>
      <c r="RM38" s="22"/>
      <c r="RN38" s="22"/>
      <c r="RO38" s="22"/>
      <c r="RP38" s="22"/>
      <c r="RQ38" s="22"/>
      <c r="RR38" s="22"/>
      <c r="RS38" s="22"/>
      <c r="RT38" s="22"/>
      <c r="RU38" s="22"/>
      <c r="RV38" s="22"/>
      <c r="RW38" s="22"/>
      <c r="RX38" s="22"/>
      <c r="RY38" s="22"/>
      <c r="RZ38" s="22"/>
      <c r="SA38" s="22"/>
      <c r="SB38" s="22"/>
      <c r="SC38" s="22"/>
      <c r="SD38" s="22"/>
      <c r="SE38" s="22"/>
      <c r="SF38" s="22"/>
      <c r="SG38" s="22"/>
      <c r="SH38" s="22"/>
      <c r="SI38" s="22"/>
      <c r="SJ38" s="22"/>
      <c r="SK38" s="22"/>
      <c r="SL38" s="22"/>
      <c r="SM38" s="22"/>
      <c r="SN38" s="22"/>
      <c r="SO38" s="22"/>
      <c r="SP38" s="22"/>
      <c r="SQ38" s="22"/>
      <c r="SR38" s="22"/>
      <c r="SS38" s="22"/>
      <c r="ST38" s="22"/>
      <c r="SU38" s="22"/>
      <c r="SV38" s="22"/>
      <c r="SW38" s="22"/>
      <c r="SX38" s="22"/>
      <c r="SY38" s="22"/>
      <c r="SZ38" s="22"/>
      <c r="TA38" s="22"/>
      <c r="TB38" s="22"/>
      <c r="TC38" s="22"/>
      <c r="TD38" s="22"/>
      <c r="TE38" s="22"/>
      <c r="TF38" s="22"/>
      <c r="TG38" s="22"/>
      <c r="TH38" s="22"/>
      <c r="TI38" s="22"/>
      <c r="TJ38" s="22"/>
      <c r="TK38" s="22"/>
      <c r="TL38" s="22"/>
      <c r="TM38" s="22"/>
      <c r="TN38" s="22"/>
      <c r="TO38" s="22"/>
      <c r="TP38" s="22"/>
      <c r="TQ38" s="22"/>
      <c r="TR38" s="22"/>
      <c r="TS38" s="22"/>
      <c r="TT38" s="22"/>
      <c r="TU38" s="22"/>
      <c r="TV38" s="22"/>
      <c r="TW38" s="22"/>
      <c r="TX38" s="22"/>
      <c r="TY38" s="22"/>
      <c r="TZ38" s="22"/>
      <c r="UA38" s="22"/>
      <c r="UB38" s="22"/>
      <c r="UC38" s="22"/>
      <c r="UD38" s="22"/>
      <c r="UE38" s="22"/>
      <c r="UF38" s="22"/>
      <c r="UG38" s="22"/>
      <c r="UH38" s="22"/>
      <c r="UI38" s="22"/>
      <c r="UJ38" s="22"/>
      <c r="UK38" s="22"/>
      <c r="UL38" s="22"/>
      <c r="UM38" s="22"/>
      <c r="UN38" s="22"/>
      <c r="UO38" s="22"/>
      <c r="UP38" s="22"/>
      <c r="UQ38" s="22"/>
      <c r="UR38" s="22"/>
      <c r="US38" s="22"/>
      <c r="UT38" s="22"/>
      <c r="UU38" s="22"/>
      <c r="UV38" s="22"/>
      <c r="UW38" s="22"/>
      <c r="UX38" s="22"/>
      <c r="UY38" s="22"/>
      <c r="UZ38" s="22"/>
      <c r="VA38" s="22"/>
      <c r="VB38" s="22"/>
      <c r="VC38" s="22"/>
      <c r="VD38" s="22"/>
      <c r="VE38" s="22"/>
      <c r="VF38" s="22"/>
      <c r="VG38" s="22"/>
      <c r="VH38" s="22"/>
      <c r="VI38" s="22"/>
      <c r="VJ38" s="22"/>
      <c r="VK38" s="22"/>
      <c r="VL38" s="22"/>
      <c r="VM38" s="22"/>
      <c r="VN38" s="22"/>
      <c r="VO38" s="22"/>
      <c r="VP38" s="22"/>
      <c r="VQ38" s="22"/>
      <c r="VR38" s="22"/>
      <c r="VS38" s="22"/>
      <c r="VT38" s="22"/>
      <c r="VU38" s="22"/>
      <c r="VV38" s="22"/>
      <c r="VW38" s="22"/>
      <c r="VX38" s="22"/>
      <c r="VY38" s="22"/>
      <c r="VZ38" s="22"/>
      <c r="WA38" s="22"/>
      <c r="WB38" s="22"/>
      <c r="WC38" s="22"/>
      <c r="WD38" s="22"/>
      <c r="WE38" s="22"/>
      <c r="WF38" s="22"/>
      <c r="WG38" s="22"/>
      <c r="WH38" s="22"/>
      <c r="WI38" s="22"/>
      <c r="WJ38" s="22"/>
      <c r="WK38" s="22"/>
      <c r="WL38" s="22"/>
      <c r="WM38" s="22"/>
      <c r="WN38" s="22"/>
      <c r="WO38" s="22"/>
      <c r="WP38" s="22"/>
      <c r="WQ38" s="22"/>
      <c r="WR38" s="22"/>
      <c r="WS38" s="22"/>
      <c r="WT38" s="22"/>
      <c r="WU38" s="22"/>
      <c r="WV38" s="22"/>
      <c r="WW38" s="22"/>
      <c r="WX38" s="22"/>
      <c r="WY38" s="22"/>
      <c r="WZ38" s="22"/>
      <c r="XA38" s="22"/>
      <c r="XB38" s="22"/>
      <c r="XC38" s="22"/>
      <c r="XD38" s="22"/>
      <c r="XE38" s="22"/>
      <c r="XF38" s="22"/>
      <c r="XG38" s="22"/>
      <c r="XH38" s="22"/>
      <c r="XI38" s="22"/>
      <c r="XJ38" s="22"/>
      <c r="XK38" s="22"/>
      <c r="XL38" s="22"/>
      <c r="XM38" s="22"/>
      <c r="XN38" s="22"/>
      <c r="XO38" s="22"/>
      <c r="XP38" s="22"/>
      <c r="XQ38" s="22"/>
      <c r="XR38" s="22"/>
      <c r="XS38" s="22"/>
      <c r="XT38" s="22"/>
      <c r="XU38" s="22"/>
      <c r="XV38" s="22"/>
      <c r="XW38" s="22"/>
      <c r="XX38" s="22"/>
      <c r="XY38" s="22"/>
      <c r="XZ38" s="22"/>
      <c r="YA38" s="22"/>
      <c r="YB38" s="22"/>
      <c r="YC38" s="22"/>
      <c r="YD38" s="22"/>
      <c r="YE38" s="22"/>
      <c r="YF38" s="22"/>
      <c r="YG38" s="22"/>
      <c r="YH38" s="22"/>
      <c r="YI38" s="22"/>
      <c r="YJ38" s="22"/>
      <c r="YK38" s="22"/>
      <c r="YL38" s="22"/>
      <c r="YM38" s="22"/>
      <c r="YN38" s="22"/>
      <c r="YO38" s="22"/>
      <c r="YP38" s="22"/>
      <c r="YQ38" s="22"/>
      <c r="YR38" s="22"/>
      <c r="YS38" s="22"/>
      <c r="YT38" s="22"/>
      <c r="YU38" s="22"/>
      <c r="YV38" s="22"/>
      <c r="YW38" s="22"/>
      <c r="YX38" s="22"/>
      <c r="YY38" s="22"/>
      <c r="YZ38" s="22"/>
      <c r="ZA38" s="22"/>
      <c r="ZB38" s="22"/>
      <c r="ZC38" s="22"/>
      <c r="ZD38" s="22"/>
      <c r="ZE38" s="22"/>
      <c r="ZF38" s="22"/>
      <c r="ZG38" s="22"/>
      <c r="ZH38" s="22"/>
      <c r="ZI38" s="22"/>
      <c r="ZJ38" s="22"/>
      <c r="ZK38" s="22"/>
      <c r="ZL38" s="22"/>
      <c r="ZM38" s="22"/>
      <c r="ZN38" s="22"/>
      <c r="ZO38" s="22"/>
      <c r="ZP38" s="22"/>
      <c r="ZQ38" s="22"/>
      <c r="ZR38" s="22"/>
      <c r="ZS38" s="22"/>
      <c r="ZT38" s="22"/>
      <c r="ZU38" s="22"/>
      <c r="ZV38" s="22"/>
      <c r="ZW38" s="22"/>
      <c r="ZX38" s="22"/>
      <c r="ZY38" s="22"/>
      <c r="ZZ38" s="22"/>
      <c r="AAA38" s="22"/>
      <c r="AAB38" s="22"/>
      <c r="AAC38" s="22"/>
      <c r="AAD38" s="22"/>
      <c r="AAE38" s="22"/>
      <c r="AAF38" s="22"/>
      <c r="AAG38" s="22"/>
      <c r="AAH38" s="22"/>
      <c r="AAI38" s="22"/>
      <c r="AAJ38" s="22"/>
      <c r="AAK38" s="22"/>
      <c r="AAL38" s="22"/>
      <c r="AAM38" s="22"/>
      <c r="AAN38" s="22"/>
      <c r="AAO38" s="22"/>
      <c r="AAP38" s="22"/>
      <c r="AAQ38" s="22"/>
      <c r="AAR38" s="22"/>
      <c r="AAS38" s="22"/>
      <c r="AAT38" s="22"/>
      <c r="AAU38" s="22"/>
      <c r="AAV38" s="22"/>
      <c r="AAW38" s="22"/>
      <c r="AAX38" s="22"/>
      <c r="AAY38" s="22"/>
      <c r="AAZ38" s="22"/>
      <c r="ABA38" s="22"/>
      <c r="ABB38" s="22"/>
      <c r="ABC38" s="22"/>
      <c r="ABD38" s="22"/>
      <c r="ABE38" s="22"/>
      <c r="ABF38" s="22"/>
      <c r="ABG38" s="22"/>
      <c r="ABH38" s="22"/>
      <c r="ABI38" s="22"/>
      <c r="ABJ38" s="22"/>
      <c r="ABK38" s="22"/>
      <c r="ABL38" s="22"/>
      <c r="ABM38" s="22"/>
      <c r="ABN38" s="22"/>
      <c r="ABO38" s="22"/>
      <c r="ABP38" s="22"/>
      <c r="ABQ38" s="22"/>
      <c r="ABR38" s="22"/>
      <c r="ABS38" s="22"/>
      <c r="ABT38" s="22"/>
      <c r="ABU38" s="22"/>
      <c r="ABV38" s="22"/>
      <c r="ABW38" s="22"/>
      <c r="ABX38" s="22"/>
      <c r="ABY38" s="22"/>
      <c r="ABZ38" s="22"/>
      <c r="ACA38" s="22"/>
      <c r="ACB38" s="22"/>
      <c r="ACC38" s="22"/>
      <c r="ACD38" s="22"/>
      <c r="ACE38" s="22"/>
      <c r="ACF38" s="22"/>
      <c r="ACG38" s="22"/>
      <c r="ACH38" s="22"/>
      <c r="ACI38" s="22"/>
      <c r="ACJ38" s="22"/>
      <c r="ACK38" s="22"/>
      <c r="ACL38" s="22"/>
      <c r="ACM38" s="22"/>
      <c r="ACN38" s="22"/>
      <c r="ACO38" s="22"/>
      <c r="ACP38" s="22"/>
      <c r="ACQ38" s="22"/>
      <c r="ACR38" s="22"/>
      <c r="ACS38" s="22"/>
      <c r="ACT38" s="22"/>
      <c r="ACU38" s="22"/>
      <c r="ACV38" s="22"/>
      <c r="ACW38" s="22"/>
      <c r="ACX38" s="22"/>
      <c r="ACY38" s="22"/>
      <c r="ACZ38" s="22"/>
      <c r="ADA38" s="22"/>
      <c r="ADB38" s="22"/>
      <c r="ADC38" s="22"/>
      <c r="ADD38" s="22"/>
      <c r="ADE38" s="22"/>
      <c r="ADF38" s="22"/>
      <c r="ADG38" s="22"/>
      <c r="ADH38" s="22"/>
      <c r="ADI38" s="22"/>
      <c r="ADJ38" s="22"/>
      <c r="ADK38" s="22"/>
      <c r="ADL38" s="22"/>
      <c r="ADM38" s="22"/>
      <c r="ADN38" s="22"/>
      <c r="ADO38" s="22"/>
      <c r="ADP38" s="22"/>
      <c r="ADQ38" s="22"/>
      <c r="ADR38" s="22"/>
      <c r="ADS38" s="22"/>
      <c r="ADT38" s="22"/>
      <c r="ADU38" s="22"/>
      <c r="ADV38" s="22"/>
      <c r="ADW38" s="22"/>
      <c r="ADX38" s="22"/>
      <c r="ADY38" s="22"/>
      <c r="ADZ38" s="22"/>
      <c r="AEA38" s="22"/>
      <c r="AEB38" s="22"/>
      <c r="AEC38" s="22"/>
      <c r="AED38" s="22"/>
      <c r="AEE38" s="22"/>
      <c r="AEF38" s="22"/>
      <c r="AEG38" s="22"/>
      <c r="AEH38" s="22"/>
      <c r="AEI38" s="22"/>
      <c r="AEJ38" s="22"/>
      <c r="AEK38" s="22"/>
      <c r="AEL38" s="22"/>
      <c r="AEM38" s="22"/>
      <c r="AEN38" s="22"/>
      <c r="AEO38" s="22"/>
      <c r="AEP38" s="22"/>
      <c r="AEQ38" s="22"/>
      <c r="AER38" s="22"/>
      <c r="AES38" s="22"/>
      <c r="AET38" s="22"/>
      <c r="AEU38" s="22"/>
      <c r="AEV38" s="22"/>
      <c r="AEW38" s="22"/>
      <c r="AEX38" s="22"/>
      <c r="AEY38" s="22"/>
      <c r="AEZ38" s="22"/>
      <c r="AFA38" s="22"/>
      <c r="AFB38" s="22"/>
      <c r="AFC38" s="22"/>
      <c r="AFD38" s="22"/>
      <c r="AFE38" s="22"/>
      <c r="AFF38" s="22"/>
      <c r="AFG38" s="22"/>
      <c r="AFH38" s="22"/>
      <c r="AFI38" s="22"/>
      <c r="AFJ38" s="22"/>
      <c r="AFK38" s="22"/>
      <c r="AFL38" s="22"/>
      <c r="AFM38" s="22"/>
      <c r="AFN38" s="22"/>
      <c r="AFO38" s="22"/>
      <c r="AFP38" s="22"/>
      <c r="AFQ38" s="22"/>
      <c r="AFR38" s="22"/>
      <c r="AFS38" s="22"/>
      <c r="AFT38" s="22"/>
      <c r="AFU38" s="22"/>
      <c r="AFV38" s="22"/>
      <c r="AFW38" s="22"/>
      <c r="AFX38" s="22"/>
      <c r="AFY38" s="22"/>
      <c r="AFZ38" s="22"/>
      <c r="AGA38" s="22"/>
      <c r="AGB38" s="22"/>
      <c r="AGC38" s="22"/>
      <c r="AGD38" s="22"/>
      <c r="AGE38" s="22"/>
      <c r="AGF38" s="22"/>
      <c r="AGG38" s="22"/>
      <c r="AGH38" s="22"/>
      <c r="AGI38" s="22"/>
    </row>
    <row r="39" spans="1:867" s="23" customFormat="1" x14ac:dyDescent="0.25">
      <c r="A39" s="29"/>
      <c r="B39" s="29" t="s">
        <v>137</v>
      </c>
      <c r="C39" s="29"/>
      <c r="D39" s="144"/>
      <c r="E39" s="29"/>
      <c r="F39" s="30"/>
    </row>
    <row r="40" spans="1:867" s="23" customFormat="1" x14ac:dyDescent="0.25">
      <c r="A40" s="11">
        <f>A38+1</f>
        <v>10</v>
      </c>
      <c r="B40" s="12" t="s">
        <v>57</v>
      </c>
      <c r="C40" s="11" t="s">
        <v>3</v>
      </c>
      <c r="D40" s="133">
        <f>D43*1.01</f>
        <v>2328.8580000000002</v>
      </c>
      <c r="E40" s="15"/>
      <c r="F40" s="26"/>
      <c r="G40" s="22"/>
      <c r="H40" s="4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  <c r="ZP40" s="22"/>
      <c r="ZQ40" s="22"/>
      <c r="ZR40" s="22"/>
      <c r="ZS40" s="22"/>
      <c r="ZT40" s="22"/>
      <c r="ZU40" s="22"/>
      <c r="ZV40" s="22"/>
      <c r="ZW40" s="22"/>
      <c r="ZX40" s="22"/>
      <c r="ZY40" s="22"/>
      <c r="ZZ40" s="22"/>
      <c r="AAA40" s="22"/>
      <c r="AAB40" s="22"/>
      <c r="AAC40" s="22"/>
      <c r="AAD40" s="22"/>
      <c r="AAE40" s="22"/>
      <c r="AAF40" s="22"/>
      <c r="AAG40" s="22"/>
      <c r="AAH40" s="22"/>
      <c r="AAI40" s="22"/>
      <c r="AAJ40" s="22"/>
      <c r="AAK40" s="22"/>
      <c r="AAL40" s="22"/>
      <c r="AAM40" s="22"/>
      <c r="AAN40" s="22"/>
      <c r="AAO40" s="22"/>
      <c r="AAP40" s="22"/>
      <c r="AAQ40" s="22"/>
      <c r="AAR40" s="22"/>
      <c r="AAS40" s="22"/>
      <c r="AAT40" s="22"/>
      <c r="AAU40" s="22"/>
      <c r="AAV40" s="22"/>
      <c r="AAW40" s="22"/>
      <c r="AAX40" s="22"/>
      <c r="AAY40" s="22"/>
      <c r="AAZ40" s="22"/>
      <c r="ABA40" s="22"/>
      <c r="ABB40" s="22"/>
      <c r="ABC40" s="22"/>
      <c r="ABD40" s="22"/>
      <c r="ABE40" s="22"/>
      <c r="ABF40" s="22"/>
      <c r="ABG40" s="22"/>
      <c r="ABH40" s="22"/>
      <c r="ABI40" s="22"/>
      <c r="ABJ40" s="22"/>
      <c r="ABK40" s="22"/>
      <c r="ABL40" s="22"/>
      <c r="ABM40" s="22"/>
      <c r="ABN40" s="22"/>
      <c r="ABO40" s="22"/>
      <c r="ABP40" s="22"/>
      <c r="ABQ40" s="22"/>
      <c r="ABR40" s="22"/>
      <c r="ABS40" s="22"/>
      <c r="ABT40" s="22"/>
      <c r="ABU40" s="22"/>
      <c r="ABV40" s="22"/>
      <c r="ABW40" s="22"/>
      <c r="ABX40" s="22"/>
      <c r="ABY40" s="22"/>
      <c r="ABZ40" s="22"/>
      <c r="ACA40" s="22"/>
      <c r="ACB40" s="22"/>
      <c r="ACC40" s="22"/>
      <c r="ACD40" s="22"/>
      <c r="ACE40" s="22"/>
      <c r="ACF40" s="22"/>
      <c r="ACG40" s="22"/>
      <c r="ACH40" s="22"/>
      <c r="ACI40" s="22"/>
      <c r="ACJ40" s="22"/>
      <c r="ACK40" s="22"/>
      <c r="ACL40" s="22"/>
      <c r="ACM40" s="22"/>
      <c r="ACN40" s="22"/>
      <c r="ACO40" s="22"/>
      <c r="ACP40" s="22"/>
      <c r="ACQ40" s="22"/>
      <c r="ACR40" s="22"/>
      <c r="ACS40" s="22"/>
      <c r="ACT40" s="22"/>
      <c r="ACU40" s="22"/>
      <c r="ACV40" s="22"/>
      <c r="ACW40" s="22"/>
      <c r="ACX40" s="22"/>
      <c r="ACY40" s="22"/>
      <c r="ACZ40" s="22"/>
      <c r="ADA40" s="22"/>
      <c r="ADB40" s="22"/>
      <c r="ADC40" s="22"/>
      <c r="ADD40" s="22"/>
      <c r="ADE40" s="22"/>
      <c r="ADF40" s="22"/>
      <c r="ADG40" s="22"/>
      <c r="ADH40" s="22"/>
      <c r="ADI40" s="22"/>
      <c r="ADJ40" s="22"/>
      <c r="ADK40" s="22"/>
      <c r="ADL40" s="22"/>
      <c r="ADM40" s="22"/>
      <c r="ADN40" s="22"/>
      <c r="ADO40" s="22"/>
      <c r="ADP40" s="22"/>
      <c r="ADQ40" s="22"/>
      <c r="ADR40" s="22"/>
      <c r="ADS40" s="22"/>
      <c r="ADT40" s="22"/>
      <c r="ADU40" s="22"/>
      <c r="ADV40" s="22"/>
      <c r="ADW40" s="22"/>
      <c r="ADX40" s="22"/>
      <c r="ADY40" s="22"/>
      <c r="ADZ40" s="22"/>
      <c r="AEA40" s="22"/>
      <c r="AEB40" s="22"/>
      <c r="AEC40" s="22"/>
      <c r="AED40" s="22"/>
      <c r="AEE40" s="22"/>
      <c r="AEF40" s="22"/>
      <c r="AEG40" s="22"/>
      <c r="AEH40" s="22"/>
      <c r="AEI40" s="22"/>
      <c r="AEJ40" s="22"/>
      <c r="AEK40" s="22"/>
      <c r="AEL40" s="22"/>
      <c r="AEM40" s="22"/>
      <c r="AEN40" s="22"/>
      <c r="AEO40" s="22"/>
      <c r="AEP40" s="22"/>
      <c r="AEQ40" s="22"/>
      <c r="AER40" s="22"/>
      <c r="AES40" s="22"/>
      <c r="AET40" s="22"/>
      <c r="AEU40" s="22"/>
      <c r="AEV40" s="22"/>
      <c r="AEW40" s="22"/>
      <c r="AEX40" s="22"/>
      <c r="AEY40" s="22"/>
      <c r="AEZ40" s="22"/>
      <c r="AFA40" s="22"/>
      <c r="AFB40" s="22"/>
      <c r="AFC40" s="22"/>
      <c r="AFD40" s="22"/>
      <c r="AFE40" s="22"/>
      <c r="AFF40" s="22"/>
      <c r="AFG40" s="22"/>
      <c r="AFH40" s="22"/>
      <c r="AFI40" s="22"/>
      <c r="AFJ40" s="22"/>
      <c r="AFK40" s="22"/>
      <c r="AFL40" s="22"/>
      <c r="AFM40" s="22"/>
      <c r="AFN40" s="22"/>
      <c r="AFO40" s="22"/>
      <c r="AFP40" s="22"/>
      <c r="AFQ40" s="22"/>
      <c r="AFR40" s="22"/>
      <c r="AFS40" s="22"/>
      <c r="AFT40" s="22"/>
      <c r="AFU40" s="22"/>
      <c r="AFV40" s="22"/>
      <c r="AFW40" s="22"/>
      <c r="AFX40" s="22"/>
      <c r="AFY40" s="22"/>
      <c r="AFZ40" s="22"/>
      <c r="AGA40" s="22"/>
      <c r="AGB40" s="22"/>
      <c r="AGC40" s="22"/>
      <c r="AGD40" s="22"/>
      <c r="AGE40" s="22"/>
      <c r="AGF40" s="22"/>
      <c r="AGG40" s="22"/>
      <c r="AGH40" s="22"/>
      <c r="AGI40" s="22"/>
    </row>
    <row r="41" spans="1:867" s="23" customFormat="1" outlineLevel="1" x14ac:dyDescent="0.25">
      <c r="A41" s="11"/>
      <c r="B41" s="17" t="s">
        <v>11</v>
      </c>
      <c r="C41" s="11" t="s">
        <v>3</v>
      </c>
      <c r="D41" s="133">
        <f>D40</f>
        <v>2328.8580000000002</v>
      </c>
      <c r="E41" s="15"/>
      <c r="F41" s="26"/>
      <c r="G41" s="22"/>
      <c r="H41" s="24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  <c r="ZP41" s="22"/>
      <c r="ZQ41" s="22"/>
      <c r="ZR41" s="22"/>
      <c r="ZS41" s="22"/>
      <c r="ZT41" s="22"/>
      <c r="ZU41" s="22"/>
      <c r="ZV41" s="22"/>
      <c r="ZW41" s="22"/>
      <c r="ZX41" s="22"/>
      <c r="ZY41" s="22"/>
      <c r="ZZ41" s="22"/>
      <c r="AAA41" s="22"/>
      <c r="AAB41" s="22"/>
      <c r="AAC41" s="22"/>
      <c r="AAD41" s="22"/>
      <c r="AAE41" s="22"/>
      <c r="AAF41" s="22"/>
      <c r="AAG41" s="22"/>
      <c r="AAH41" s="22"/>
      <c r="AAI41" s="22"/>
      <c r="AAJ41" s="22"/>
      <c r="AAK41" s="22"/>
      <c r="AAL41" s="22"/>
      <c r="AAM41" s="22"/>
      <c r="AAN41" s="22"/>
      <c r="AAO41" s="22"/>
      <c r="AAP41" s="22"/>
      <c r="AAQ41" s="22"/>
      <c r="AAR41" s="22"/>
      <c r="AAS41" s="22"/>
      <c r="AAT41" s="22"/>
      <c r="AAU41" s="22"/>
      <c r="AAV41" s="22"/>
      <c r="AAW41" s="22"/>
      <c r="AAX41" s="22"/>
      <c r="AAY41" s="22"/>
      <c r="AAZ41" s="22"/>
      <c r="ABA41" s="22"/>
      <c r="ABB41" s="22"/>
      <c r="ABC41" s="22"/>
      <c r="ABD41" s="22"/>
      <c r="ABE41" s="22"/>
      <c r="ABF41" s="22"/>
      <c r="ABG41" s="22"/>
      <c r="ABH41" s="22"/>
      <c r="ABI41" s="22"/>
      <c r="ABJ41" s="22"/>
      <c r="ABK41" s="22"/>
      <c r="ABL41" s="22"/>
      <c r="ABM41" s="22"/>
      <c r="ABN41" s="22"/>
      <c r="ABO41" s="22"/>
      <c r="ABP41" s="22"/>
      <c r="ABQ41" s="22"/>
      <c r="ABR41" s="22"/>
      <c r="ABS41" s="22"/>
      <c r="ABT41" s="22"/>
      <c r="ABU41" s="22"/>
      <c r="ABV41" s="22"/>
      <c r="ABW41" s="22"/>
      <c r="ABX41" s="22"/>
      <c r="ABY41" s="22"/>
      <c r="ABZ41" s="22"/>
      <c r="ACA41" s="22"/>
      <c r="ACB41" s="22"/>
      <c r="ACC41" s="22"/>
      <c r="ACD41" s="22"/>
      <c r="ACE41" s="22"/>
      <c r="ACF41" s="22"/>
      <c r="ACG41" s="22"/>
      <c r="ACH41" s="22"/>
      <c r="ACI41" s="22"/>
      <c r="ACJ41" s="22"/>
      <c r="ACK41" s="22"/>
      <c r="ACL41" s="22"/>
      <c r="ACM41" s="22"/>
      <c r="ACN41" s="22"/>
      <c r="ACO41" s="22"/>
      <c r="ACP41" s="22"/>
      <c r="ACQ41" s="22"/>
      <c r="ACR41" s="22"/>
      <c r="ACS41" s="22"/>
      <c r="ACT41" s="22"/>
      <c r="ACU41" s="22"/>
      <c r="ACV41" s="22"/>
      <c r="ACW41" s="22"/>
      <c r="ACX41" s="22"/>
      <c r="ACY41" s="22"/>
      <c r="ACZ41" s="22"/>
      <c r="ADA41" s="22"/>
      <c r="ADB41" s="22"/>
      <c r="ADC41" s="22"/>
      <c r="ADD41" s="22"/>
      <c r="ADE41" s="22"/>
      <c r="ADF41" s="22"/>
      <c r="ADG41" s="22"/>
      <c r="ADH41" s="22"/>
      <c r="ADI41" s="22"/>
      <c r="ADJ41" s="22"/>
      <c r="ADK41" s="22"/>
      <c r="ADL41" s="22"/>
      <c r="ADM41" s="22"/>
      <c r="ADN41" s="22"/>
      <c r="ADO41" s="22"/>
      <c r="ADP41" s="22"/>
      <c r="ADQ41" s="22"/>
      <c r="ADR41" s="22"/>
      <c r="ADS41" s="22"/>
      <c r="ADT41" s="22"/>
      <c r="ADU41" s="22"/>
      <c r="ADV41" s="22"/>
      <c r="ADW41" s="22"/>
      <c r="ADX41" s="22"/>
      <c r="ADY41" s="22"/>
      <c r="ADZ41" s="22"/>
      <c r="AEA41" s="22"/>
      <c r="AEB41" s="22"/>
      <c r="AEC41" s="22"/>
      <c r="AED41" s="22"/>
      <c r="AEE41" s="22"/>
      <c r="AEF41" s="22"/>
      <c r="AEG41" s="22"/>
      <c r="AEH41" s="22"/>
      <c r="AEI41" s="22"/>
      <c r="AEJ41" s="22"/>
      <c r="AEK41" s="22"/>
      <c r="AEL41" s="22"/>
      <c r="AEM41" s="22"/>
      <c r="AEN41" s="22"/>
      <c r="AEO41" s="22"/>
      <c r="AEP41" s="22"/>
      <c r="AEQ41" s="22"/>
      <c r="AER41" s="22"/>
      <c r="AES41" s="22"/>
      <c r="AET41" s="22"/>
      <c r="AEU41" s="22"/>
      <c r="AEV41" s="22"/>
      <c r="AEW41" s="22"/>
      <c r="AEX41" s="22"/>
      <c r="AEY41" s="22"/>
      <c r="AEZ41" s="22"/>
      <c r="AFA41" s="22"/>
      <c r="AFB41" s="22"/>
      <c r="AFC41" s="22"/>
      <c r="AFD41" s="22"/>
      <c r="AFE41" s="22"/>
      <c r="AFF41" s="22"/>
      <c r="AFG41" s="22"/>
      <c r="AFH41" s="22"/>
      <c r="AFI41" s="22"/>
      <c r="AFJ41" s="22"/>
      <c r="AFK41" s="22"/>
      <c r="AFL41" s="22"/>
      <c r="AFM41" s="22"/>
      <c r="AFN41" s="22"/>
      <c r="AFO41" s="22"/>
      <c r="AFP41" s="22"/>
      <c r="AFQ41" s="22"/>
      <c r="AFR41" s="22"/>
      <c r="AFS41" s="22"/>
      <c r="AFT41" s="22"/>
      <c r="AFU41" s="22"/>
      <c r="AFV41" s="22"/>
      <c r="AFW41" s="22"/>
      <c r="AFX41" s="22"/>
      <c r="AFY41" s="22"/>
      <c r="AFZ41" s="22"/>
      <c r="AGA41" s="22"/>
      <c r="AGB41" s="22"/>
      <c r="AGC41" s="22"/>
      <c r="AGD41" s="22"/>
      <c r="AGE41" s="22"/>
      <c r="AGF41" s="22"/>
      <c r="AGG41" s="22"/>
      <c r="AGH41" s="22"/>
      <c r="AGI41" s="22"/>
    </row>
    <row r="42" spans="1:867" s="23" customFormat="1" ht="15.75" customHeight="1" x14ac:dyDescent="0.25">
      <c r="A42" s="11">
        <f>A40+1</f>
        <v>11</v>
      </c>
      <c r="B42" s="14" t="s">
        <v>126</v>
      </c>
      <c r="C42" s="11" t="s">
        <v>9</v>
      </c>
      <c r="D42" s="133">
        <f>D40*1.6</f>
        <v>3726.1728000000003</v>
      </c>
      <c r="E42" s="13"/>
      <c r="F42" s="26"/>
    </row>
    <row r="43" spans="1:867" s="23" customFormat="1" ht="28.5" x14ac:dyDescent="0.25">
      <c r="A43" s="11">
        <f t="shared" ref="A43:A47" si="2">A42+1</f>
        <v>12</v>
      </c>
      <c r="B43" s="14" t="s">
        <v>18</v>
      </c>
      <c r="C43" s="11" t="s">
        <v>3</v>
      </c>
      <c r="D43" s="133">
        <f>D44*1.05</f>
        <v>2305.8000000000002</v>
      </c>
      <c r="E43" s="13" t="s">
        <v>13</v>
      </c>
      <c r="F43" s="26"/>
    </row>
    <row r="44" spans="1:867" s="23" customFormat="1" ht="28.5" x14ac:dyDescent="0.25">
      <c r="A44" s="11">
        <f t="shared" si="2"/>
        <v>13</v>
      </c>
      <c r="B44" s="12" t="s">
        <v>163</v>
      </c>
      <c r="C44" s="11" t="s">
        <v>3</v>
      </c>
      <c r="D44" s="133">
        <v>2196</v>
      </c>
      <c r="E44" s="13" t="s">
        <v>14</v>
      </c>
      <c r="F44" s="26"/>
    </row>
    <row r="45" spans="1:867" s="23" customFormat="1" x14ac:dyDescent="0.25">
      <c r="A45" s="11">
        <f t="shared" si="2"/>
        <v>14</v>
      </c>
      <c r="B45" s="12" t="s">
        <v>130</v>
      </c>
      <c r="C45" s="11" t="s">
        <v>4</v>
      </c>
      <c r="D45" s="133">
        <v>800</v>
      </c>
      <c r="E45" s="15"/>
      <c r="F45" s="26"/>
    </row>
    <row r="46" spans="1:867" s="23" customFormat="1" x14ac:dyDescent="0.25">
      <c r="A46" s="11">
        <f t="shared" si="2"/>
        <v>15</v>
      </c>
      <c r="B46" s="12" t="s">
        <v>119</v>
      </c>
      <c r="C46" s="11" t="s">
        <v>4</v>
      </c>
      <c r="D46" s="133">
        <v>179</v>
      </c>
      <c r="E46" s="31"/>
      <c r="F46" s="26"/>
    </row>
    <row r="47" spans="1:867" s="23" customFormat="1" x14ac:dyDescent="0.25">
      <c r="A47" s="11">
        <f t="shared" si="2"/>
        <v>16</v>
      </c>
      <c r="B47" s="12" t="s">
        <v>135</v>
      </c>
      <c r="C47" s="11" t="s">
        <v>4</v>
      </c>
      <c r="D47" s="133">
        <v>416</v>
      </c>
      <c r="E47" s="31"/>
      <c r="F47" s="26"/>
    </row>
    <row r="48" spans="1:867" s="23" customFormat="1" outlineLevel="1" x14ac:dyDescent="0.25">
      <c r="A48" s="11"/>
      <c r="B48" s="14" t="s">
        <v>75</v>
      </c>
      <c r="C48" s="11" t="s">
        <v>3</v>
      </c>
      <c r="D48" s="133">
        <v>83.2</v>
      </c>
      <c r="E48" s="15"/>
      <c r="F48" s="26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22"/>
      <c r="NI48" s="22"/>
      <c r="NJ48" s="22"/>
      <c r="NK48" s="22"/>
      <c r="NL48" s="22"/>
      <c r="NM48" s="22"/>
      <c r="NN48" s="22"/>
      <c r="NO48" s="22"/>
      <c r="NP48" s="22"/>
      <c r="NQ48" s="22"/>
      <c r="NR48" s="22"/>
      <c r="NS48" s="22"/>
      <c r="NT48" s="22"/>
      <c r="NU48" s="22"/>
      <c r="NV48" s="22"/>
      <c r="NW48" s="22"/>
      <c r="NX48" s="22"/>
      <c r="NY48" s="22"/>
      <c r="NZ48" s="22"/>
      <c r="OA48" s="22"/>
      <c r="OB48" s="22"/>
      <c r="OC48" s="22"/>
      <c r="OD48" s="22"/>
      <c r="OE48" s="22"/>
      <c r="OF48" s="22"/>
      <c r="OG48" s="22"/>
      <c r="OH48" s="22"/>
      <c r="OI48" s="22"/>
      <c r="OJ48" s="22"/>
      <c r="OK48" s="22"/>
      <c r="OL48" s="22"/>
      <c r="OM48" s="22"/>
      <c r="ON48" s="22"/>
      <c r="OO48" s="22"/>
      <c r="OP48" s="22"/>
      <c r="OQ48" s="22"/>
      <c r="OR48" s="22"/>
      <c r="OS48" s="22"/>
      <c r="OT48" s="22"/>
      <c r="OU48" s="22"/>
      <c r="OV48" s="22"/>
      <c r="OW48" s="22"/>
      <c r="OX48" s="22"/>
      <c r="OY48" s="22"/>
      <c r="OZ48" s="22"/>
      <c r="PA48" s="22"/>
      <c r="PB48" s="22"/>
      <c r="PC48" s="22"/>
      <c r="PD48" s="22"/>
      <c r="PE48" s="22"/>
      <c r="PF48" s="22"/>
      <c r="PG48" s="22"/>
      <c r="PH48" s="22"/>
      <c r="PI48" s="22"/>
      <c r="PJ48" s="22"/>
      <c r="PK48" s="22"/>
      <c r="PL48" s="22"/>
      <c r="PM48" s="22"/>
      <c r="PN48" s="22"/>
      <c r="PO48" s="22"/>
      <c r="PP48" s="22"/>
      <c r="PQ48" s="22"/>
      <c r="PR48" s="22"/>
      <c r="PS48" s="22"/>
      <c r="PT48" s="22"/>
      <c r="PU48" s="22"/>
      <c r="PV48" s="22"/>
      <c r="PW48" s="22"/>
      <c r="PX48" s="22"/>
      <c r="PY48" s="22"/>
      <c r="PZ48" s="22"/>
      <c r="QA48" s="22"/>
      <c r="QB48" s="22"/>
      <c r="QC48" s="22"/>
      <c r="QD48" s="22"/>
      <c r="QE48" s="22"/>
      <c r="QF48" s="22"/>
      <c r="QG48" s="22"/>
      <c r="QH48" s="22"/>
      <c r="QI48" s="22"/>
      <c r="QJ48" s="22"/>
      <c r="QK48" s="22"/>
      <c r="QL48" s="22"/>
      <c r="QM48" s="22"/>
      <c r="QN48" s="22"/>
      <c r="QO48" s="22"/>
      <c r="QP48" s="22"/>
      <c r="QQ48" s="22"/>
      <c r="QR48" s="22"/>
      <c r="QS48" s="22"/>
      <c r="QT48" s="22"/>
      <c r="QU48" s="22"/>
      <c r="QV48" s="22"/>
      <c r="QW48" s="22"/>
      <c r="QX48" s="22"/>
      <c r="QY48" s="22"/>
      <c r="QZ48" s="22"/>
      <c r="RA48" s="22"/>
      <c r="RB48" s="22"/>
      <c r="RC48" s="22"/>
      <c r="RD48" s="22"/>
      <c r="RE48" s="22"/>
      <c r="RF48" s="22"/>
      <c r="RG48" s="22"/>
      <c r="RH48" s="22"/>
      <c r="RI48" s="22"/>
      <c r="RJ48" s="22"/>
      <c r="RK48" s="22"/>
      <c r="RL48" s="22"/>
      <c r="RM48" s="22"/>
      <c r="RN48" s="22"/>
      <c r="RO48" s="22"/>
      <c r="RP48" s="22"/>
      <c r="RQ48" s="22"/>
      <c r="RR48" s="22"/>
      <c r="RS48" s="22"/>
      <c r="RT48" s="22"/>
      <c r="RU48" s="22"/>
      <c r="RV48" s="22"/>
      <c r="RW48" s="22"/>
      <c r="RX48" s="22"/>
      <c r="RY48" s="22"/>
      <c r="RZ48" s="22"/>
      <c r="SA48" s="22"/>
      <c r="SB48" s="22"/>
      <c r="SC48" s="22"/>
      <c r="SD48" s="22"/>
      <c r="SE48" s="22"/>
      <c r="SF48" s="22"/>
      <c r="SG48" s="22"/>
      <c r="SH48" s="22"/>
      <c r="SI48" s="22"/>
      <c r="SJ48" s="22"/>
      <c r="SK48" s="22"/>
      <c r="SL48" s="22"/>
      <c r="SM48" s="22"/>
      <c r="SN48" s="22"/>
      <c r="SO48" s="22"/>
      <c r="SP48" s="22"/>
      <c r="SQ48" s="22"/>
      <c r="SR48" s="22"/>
      <c r="SS48" s="22"/>
      <c r="ST48" s="22"/>
      <c r="SU48" s="22"/>
      <c r="SV48" s="22"/>
      <c r="SW48" s="22"/>
      <c r="SX48" s="22"/>
      <c r="SY48" s="22"/>
      <c r="SZ48" s="22"/>
      <c r="TA48" s="22"/>
      <c r="TB48" s="22"/>
      <c r="TC48" s="22"/>
      <c r="TD48" s="22"/>
      <c r="TE48" s="22"/>
      <c r="TF48" s="22"/>
      <c r="TG48" s="22"/>
      <c r="TH48" s="22"/>
      <c r="TI48" s="22"/>
      <c r="TJ48" s="22"/>
      <c r="TK48" s="22"/>
      <c r="TL48" s="22"/>
      <c r="TM48" s="22"/>
      <c r="TN48" s="22"/>
      <c r="TO48" s="22"/>
      <c r="TP48" s="22"/>
      <c r="TQ48" s="22"/>
      <c r="TR48" s="22"/>
      <c r="TS48" s="22"/>
      <c r="TT48" s="22"/>
      <c r="TU48" s="22"/>
      <c r="TV48" s="22"/>
      <c r="TW48" s="22"/>
      <c r="TX48" s="22"/>
      <c r="TY48" s="22"/>
      <c r="TZ48" s="22"/>
      <c r="UA48" s="22"/>
      <c r="UB48" s="22"/>
      <c r="UC48" s="22"/>
      <c r="UD48" s="22"/>
      <c r="UE48" s="22"/>
      <c r="UF48" s="22"/>
      <c r="UG48" s="22"/>
      <c r="UH48" s="22"/>
      <c r="UI48" s="22"/>
      <c r="UJ48" s="22"/>
      <c r="UK48" s="22"/>
      <c r="UL48" s="22"/>
      <c r="UM48" s="22"/>
      <c r="UN48" s="22"/>
      <c r="UO48" s="22"/>
      <c r="UP48" s="22"/>
      <c r="UQ48" s="22"/>
      <c r="UR48" s="22"/>
      <c r="US48" s="22"/>
      <c r="UT48" s="22"/>
      <c r="UU48" s="22"/>
      <c r="UV48" s="22"/>
      <c r="UW48" s="22"/>
      <c r="UX48" s="22"/>
      <c r="UY48" s="22"/>
      <c r="UZ48" s="22"/>
      <c r="VA48" s="22"/>
      <c r="VB48" s="22"/>
      <c r="VC48" s="22"/>
      <c r="VD48" s="22"/>
      <c r="VE48" s="22"/>
      <c r="VF48" s="22"/>
      <c r="VG48" s="22"/>
      <c r="VH48" s="22"/>
      <c r="VI48" s="22"/>
      <c r="VJ48" s="22"/>
      <c r="VK48" s="22"/>
      <c r="VL48" s="22"/>
      <c r="VM48" s="22"/>
      <c r="VN48" s="22"/>
      <c r="VO48" s="22"/>
      <c r="VP48" s="22"/>
      <c r="VQ48" s="22"/>
      <c r="VR48" s="22"/>
      <c r="VS48" s="22"/>
      <c r="VT48" s="22"/>
      <c r="VU48" s="22"/>
      <c r="VV48" s="22"/>
      <c r="VW48" s="22"/>
      <c r="VX48" s="22"/>
      <c r="VY48" s="22"/>
      <c r="VZ48" s="22"/>
      <c r="WA48" s="22"/>
      <c r="WB48" s="22"/>
      <c r="WC48" s="22"/>
      <c r="WD48" s="22"/>
      <c r="WE48" s="22"/>
      <c r="WF48" s="22"/>
      <c r="WG48" s="22"/>
      <c r="WH48" s="22"/>
      <c r="WI48" s="22"/>
      <c r="WJ48" s="22"/>
      <c r="WK48" s="22"/>
      <c r="WL48" s="22"/>
      <c r="WM48" s="22"/>
      <c r="WN48" s="22"/>
      <c r="WO48" s="22"/>
      <c r="WP48" s="22"/>
      <c r="WQ48" s="22"/>
      <c r="WR48" s="22"/>
      <c r="WS48" s="22"/>
      <c r="WT48" s="22"/>
      <c r="WU48" s="22"/>
      <c r="WV48" s="22"/>
      <c r="WW48" s="22"/>
      <c r="WX48" s="22"/>
      <c r="WY48" s="22"/>
      <c r="WZ48" s="22"/>
      <c r="XA48" s="22"/>
      <c r="XB48" s="22"/>
      <c r="XC48" s="22"/>
      <c r="XD48" s="22"/>
      <c r="XE48" s="22"/>
      <c r="XF48" s="22"/>
      <c r="XG48" s="22"/>
      <c r="XH48" s="22"/>
      <c r="XI48" s="22"/>
      <c r="XJ48" s="22"/>
      <c r="XK48" s="22"/>
      <c r="XL48" s="22"/>
      <c r="XM48" s="22"/>
      <c r="XN48" s="22"/>
      <c r="XO48" s="22"/>
      <c r="XP48" s="22"/>
      <c r="XQ48" s="22"/>
      <c r="XR48" s="22"/>
      <c r="XS48" s="22"/>
      <c r="XT48" s="22"/>
      <c r="XU48" s="22"/>
      <c r="XV48" s="22"/>
      <c r="XW48" s="22"/>
      <c r="XX48" s="22"/>
      <c r="XY48" s="22"/>
      <c r="XZ48" s="22"/>
      <c r="YA48" s="22"/>
      <c r="YB48" s="22"/>
      <c r="YC48" s="22"/>
      <c r="YD48" s="22"/>
      <c r="YE48" s="22"/>
      <c r="YF48" s="22"/>
      <c r="YG48" s="22"/>
      <c r="YH48" s="22"/>
      <c r="YI48" s="22"/>
      <c r="YJ48" s="22"/>
      <c r="YK48" s="22"/>
      <c r="YL48" s="22"/>
      <c r="YM48" s="22"/>
      <c r="YN48" s="22"/>
      <c r="YO48" s="22"/>
      <c r="YP48" s="22"/>
      <c r="YQ48" s="22"/>
      <c r="YR48" s="22"/>
      <c r="YS48" s="22"/>
      <c r="YT48" s="22"/>
      <c r="YU48" s="22"/>
      <c r="YV48" s="22"/>
      <c r="YW48" s="22"/>
      <c r="YX48" s="22"/>
      <c r="YY48" s="22"/>
      <c r="YZ48" s="22"/>
      <c r="ZA48" s="22"/>
      <c r="ZB48" s="22"/>
      <c r="ZC48" s="22"/>
      <c r="ZD48" s="22"/>
      <c r="ZE48" s="22"/>
      <c r="ZF48" s="22"/>
      <c r="ZG48" s="22"/>
      <c r="ZH48" s="22"/>
      <c r="ZI48" s="22"/>
      <c r="ZJ48" s="22"/>
      <c r="ZK48" s="22"/>
      <c r="ZL48" s="22"/>
      <c r="ZM48" s="22"/>
      <c r="ZN48" s="22"/>
      <c r="ZO48" s="22"/>
      <c r="ZP48" s="22"/>
      <c r="ZQ48" s="22"/>
      <c r="ZR48" s="22"/>
      <c r="ZS48" s="22"/>
      <c r="ZT48" s="22"/>
      <c r="ZU48" s="22"/>
      <c r="ZV48" s="22"/>
      <c r="ZW48" s="22"/>
      <c r="ZX48" s="22"/>
      <c r="ZY48" s="22"/>
      <c r="ZZ48" s="22"/>
      <c r="AAA48" s="22"/>
      <c r="AAB48" s="22"/>
      <c r="AAC48" s="22"/>
      <c r="AAD48" s="22"/>
      <c r="AAE48" s="22"/>
      <c r="AAF48" s="22"/>
      <c r="AAG48" s="22"/>
      <c r="AAH48" s="22"/>
      <c r="AAI48" s="22"/>
      <c r="AAJ48" s="22"/>
      <c r="AAK48" s="22"/>
      <c r="AAL48" s="22"/>
      <c r="AAM48" s="22"/>
      <c r="AAN48" s="22"/>
      <c r="AAO48" s="22"/>
      <c r="AAP48" s="22"/>
      <c r="AAQ48" s="22"/>
      <c r="AAR48" s="22"/>
      <c r="AAS48" s="22"/>
      <c r="AAT48" s="22"/>
      <c r="AAU48" s="22"/>
      <c r="AAV48" s="22"/>
      <c r="AAW48" s="22"/>
      <c r="AAX48" s="22"/>
      <c r="AAY48" s="22"/>
      <c r="AAZ48" s="22"/>
      <c r="ABA48" s="22"/>
      <c r="ABB48" s="22"/>
      <c r="ABC48" s="22"/>
      <c r="ABD48" s="22"/>
      <c r="ABE48" s="22"/>
      <c r="ABF48" s="22"/>
      <c r="ABG48" s="22"/>
      <c r="ABH48" s="22"/>
      <c r="ABI48" s="22"/>
      <c r="ABJ48" s="22"/>
      <c r="ABK48" s="22"/>
      <c r="ABL48" s="22"/>
      <c r="ABM48" s="22"/>
      <c r="ABN48" s="22"/>
      <c r="ABO48" s="22"/>
      <c r="ABP48" s="22"/>
      <c r="ABQ48" s="22"/>
      <c r="ABR48" s="22"/>
      <c r="ABS48" s="22"/>
      <c r="ABT48" s="22"/>
      <c r="ABU48" s="22"/>
      <c r="ABV48" s="22"/>
      <c r="ABW48" s="22"/>
      <c r="ABX48" s="22"/>
      <c r="ABY48" s="22"/>
      <c r="ABZ48" s="22"/>
      <c r="ACA48" s="22"/>
      <c r="ACB48" s="22"/>
      <c r="ACC48" s="22"/>
      <c r="ACD48" s="22"/>
      <c r="ACE48" s="22"/>
      <c r="ACF48" s="22"/>
      <c r="ACG48" s="22"/>
      <c r="ACH48" s="22"/>
      <c r="ACI48" s="22"/>
      <c r="ACJ48" s="22"/>
      <c r="ACK48" s="22"/>
      <c r="ACL48" s="22"/>
      <c r="ACM48" s="22"/>
      <c r="ACN48" s="22"/>
      <c r="ACO48" s="22"/>
      <c r="ACP48" s="22"/>
      <c r="ACQ48" s="22"/>
      <c r="ACR48" s="22"/>
      <c r="ACS48" s="22"/>
      <c r="ACT48" s="22"/>
      <c r="ACU48" s="22"/>
      <c r="ACV48" s="22"/>
      <c r="ACW48" s="22"/>
      <c r="ACX48" s="22"/>
      <c r="ACY48" s="22"/>
      <c r="ACZ48" s="22"/>
      <c r="ADA48" s="22"/>
      <c r="ADB48" s="22"/>
      <c r="ADC48" s="22"/>
      <c r="ADD48" s="22"/>
      <c r="ADE48" s="22"/>
      <c r="ADF48" s="22"/>
      <c r="ADG48" s="22"/>
      <c r="ADH48" s="22"/>
      <c r="ADI48" s="22"/>
      <c r="ADJ48" s="22"/>
      <c r="ADK48" s="22"/>
      <c r="ADL48" s="22"/>
      <c r="ADM48" s="22"/>
      <c r="ADN48" s="22"/>
      <c r="ADO48" s="22"/>
      <c r="ADP48" s="22"/>
      <c r="ADQ48" s="22"/>
      <c r="ADR48" s="22"/>
      <c r="ADS48" s="22"/>
      <c r="ADT48" s="22"/>
      <c r="ADU48" s="22"/>
      <c r="ADV48" s="22"/>
      <c r="ADW48" s="22"/>
      <c r="ADX48" s="22"/>
      <c r="ADY48" s="22"/>
      <c r="ADZ48" s="22"/>
      <c r="AEA48" s="22"/>
      <c r="AEB48" s="22"/>
      <c r="AEC48" s="22"/>
      <c r="AED48" s="22"/>
      <c r="AEE48" s="22"/>
      <c r="AEF48" s="22"/>
      <c r="AEG48" s="22"/>
      <c r="AEH48" s="22"/>
      <c r="AEI48" s="22"/>
      <c r="AEJ48" s="22"/>
      <c r="AEK48" s="22"/>
      <c r="AEL48" s="22"/>
      <c r="AEM48" s="22"/>
      <c r="AEN48" s="22"/>
      <c r="AEO48" s="22"/>
      <c r="AEP48" s="22"/>
      <c r="AEQ48" s="22"/>
      <c r="AER48" s="22"/>
      <c r="AES48" s="22"/>
      <c r="AET48" s="22"/>
      <c r="AEU48" s="22"/>
      <c r="AEV48" s="22"/>
      <c r="AEW48" s="22"/>
      <c r="AEX48" s="22"/>
      <c r="AEY48" s="22"/>
      <c r="AEZ48" s="22"/>
      <c r="AFA48" s="22"/>
      <c r="AFB48" s="22"/>
      <c r="AFC48" s="22"/>
      <c r="AFD48" s="22"/>
      <c r="AFE48" s="22"/>
      <c r="AFF48" s="22"/>
      <c r="AFG48" s="22"/>
      <c r="AFH48" s="22"/>
      <c r="AFI48" s="22"/>
      <c r="AFJ48" s="22"/>
      <c r="AFK48" s="22"/>
      <c r="AFL48" s="22"/>
      <c r="AFM48" s="22"/>
      <c r="AFN48" s="22"/>
      <c r="AFO48" s="22"/>
      <c r="AFP48" s="22"/>
      <c r="AFQ48" s="22"/>
      <c r="AFR48" s="22"/>
      <c r="AFS48" s="22"/>
      <c r="AFT48" s="22"/>
      <c r="AFU48" s="22"/>
      <c r="AFV48" s="22"/>
      <c r="AFW48" s="22"/>
      <c r="AFX48" s="22"/>
      <c r="AFY48" s="22"/>
      <c r="AFZ48" s="22"/>
      <c r="AGA48" s="22"/>
      <c r="AGB48" s="22"/>
      <c r="AGC48" s="22"/>
      <c r="AGD48" s="22"/>
      <c r="AGE48" s="22"/>
      <c r="AGF48" s="22"/>
      <c r="AGG48" s="22"/>
      <c r="AGH48" s="22"/>
      <c r="AGI48" s="22"/>
    </row>
    <row r="49" spans="1:867" s="23" customFormat="1" x14ac:dyDescent="0.25">
      <c r="A49" s="11">
        <f>A47+1</f>
        <v>17</v>
      </c>
      <c r="B49" s="12" t="s">
        <v>136</v>
      </c>
      <c r="C49" s="11" t="s">
        <v>4</v>
      </c>
      <c r="D49" s="133">
        <v>800</v>
      </c>
      <c r="E49" s="31"/>
      <c r="F49" s="26"/>
    </row>
    <row r="50" spans="1:867" s="23" customFormat="1" outlineLevel="1" x14ac:dyDescent="0.25">
      <c r="A50" s="11"/>
      <c r="B50" s="14" t="s">
        <v>75</v>
      </c>
      <c r="C50" s="11" t="s">
        <v>3</v>
      </c>
      <c r="D50" s="133">
        <v>160</v>
      </c>
      <c r="E50" s="15"/>
      <c r="F50" s="26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22"/>
      <c r="NI50" s="22"/>
      <c r="NJ50" s="22"/>
      <c r="NK50" s="22"/>
      <c r="NL50" s="22"/>
      <c r="NM50" s="22"/>
      <c r="NN50" s="22"/>
      <c r="NO50" s="22"/>
      <c r="NP50" s="22"/>
      <c r="NQ50" s="22"/>
      <c r="NR50" s="22"/>
      <c r="NS50" s="22"/>
      <c r="NT50" s="22"/>
      <c r="NU50" s="22"/>
      <c r="NV50" s="22"/>
      <c r="NW50" s="22"/>
      <c r="NX50" s="22"/>
      <c r="NY50" s="22"/>
      <c r="NZ50" s="22"/>
      <c r="OA50" s="22"/>
      <c r="OB50" s="22"/>
      <c r="OC50" s="22"/>
      <c r="OD50" s="22"/>
      <c r="OE50" s="22"/>
      <c r="OF50" s="22"/>
      <c r="OG50" s="22"/>
      <c r="OH50" s="22"/>
      <c r="OI50" s="22"/>
      <c r="OJ50" s="22"/>
      <c r="OK50" s="22"/>
      <c r="OL50" s="22"/>
      <c r="OM50" s="22"/>
      <c r="ON50" s="22"/>
      <c r="OO50" s="22"/>
      <c r="OP50" s="22"/>
      <c r="OQ50" s="22"/>
      <c r="OR50" s="22"/>
      <c r="OS50" s="22"/>
      <c r="OT50" s="22"/>
      <c r="OU50" s="22"/>
      <c r="OV50" s="22"/>
      <c r="OW50" s="22"/>
      <c r="OX50" s="22"/>
      <c r="OY50" s="22"/>
      <c r="OZ50" s="22"/>
      <c r="PA50" s="22"/>
      <c r="PB50" s="22"/>
      <c r="PC50" s="22"/>
      <c r="PD50" s="22"/>
      <c r="PE50" s="22"/>
      <c r="PF50" s="22"/>
      <c r="PG50" s="22"/>
      <c r="PH50" s="22"/>
      <c r="PI50" s="22"/>
      <c r="PJ50" s="22"/>
      <c r="PK50" s="22"/>
      <c r="PL50" s="22"/>
      <c r="PM50" s="22"/>
      <c r="PN50" s="22"/>
      <c r="PO50" s="22"/>
      <c r="PP50" s="22"/>
      <c r="PQ50" s="22"/>
      <c r="PR50" s="22"/>
      <c r="PS50" s="22"/>
      <c r="PT50" s="22"/>
      <c r="PU50" s="22"/>
      <c r="PV50" s="22"/>
      <c r="PW50" s="22"/>
      <c r="PX50" s="22"/>
      <c r="PY50" s="22"/>
      <c r="PZ50" s="22"/>
      <c r="QA50" s="22"/>
      <c r="QB50" s="22"/>
      <c r="QC50" s="22"/>
      <c r="QD50" s="22"/>
      <c r="QE50" s="22"/>
      <c r="QF50" s="22"/>
      <c r="QG50" s="22"/>
      <c r="QH50" s="22"/>
      <c r="QI50" s="22"/>
      <c r="QJ50" s="22"/>
      <c r="QK50" s="22"/>
      <c r="QL50" s="22"/>
      <c r="QM50" s="22"/>
      <c r="QN50" s="22"/>
      <c r="QO50" s="22"/>
      <c r="QP50" s="22"/>
      <c r="QQ50" s="22"/>
      <c r="QR50" s="22"/>
      <c r="QS50" s="22"/>
      <c r="QT50" s="22"/>
      <c r="QU50" s="22"/>
      <c r="QV50" s="22"/>
      <c r="QW50" s="22"/>
      <c r="QX50" s="22"/>
      <c r="QY50" s="22"/>
      <c r="QZ50" s="22"/>
      <c r="RA50" s="22"/>
      <c r="RB50" s="22"/>
      <c r="RC50" s="22"/>
      <c r="RD50" s="22"/>
      <c r="RE50" s="22"/>
      <c r="RF50" s="22"/>
      <c r="RG50" s="22"/>
      <c r="RH50" s="22"/>
      <c r="RI50" s="22"/>
      <c r="RJ50" s="22"/>
      <c r="RK50" s="22"/>
      <c r="RL50" s="22"/>
      <c r="RM50" s="22"/>
      <c r="RN50" s="22"/>
      <c r="RO50" s="22"/>
      <c r="RP50" s="22"/>
      <c r="RQ50" s="22"/>
      <c r="RR50" s="22"/>
      <c r="RS50" s="22"/>
      <c r="RT50" s="22"/>
      <c r="RU50" s="22"/>
      <c r="RV50" s="22"/>
      <c r="RW50" s="22"/>
      <c r="RX50" s="22"/>
      <c r="RY50" s="22"/>
      <c r="RZ50" s="22"/>
      <c r="SA50" s="22"/>
      <c r="SB50" s="22"/>
      <c r="SC50" s="22"/>
      <c r="SD50" s="22"/>
      <c r="SE50" s="22"/>
      <c r="SF50" s="22"/>
      <c r="SG50" s="22"/>
      <c r="SH50" s="22"/>
      <c r="SI50" s="22"/>
      <c r="SJ50" s="22"/>
      <c r="SK50" s="22"/>
      <c r="SL50" s="22"/>
      <c r="SM50" s="22"/>
      <c r="SN50" s="22"/>
      <c r="SO50" s="22"/>
      <c r="SP50" s="22"/>
      <c r="SQ50" s="22"/>
      <c r="SR50" s="22"/>
      <c r="SS50" s="22"/>
      <c r="ST50" s="22"/>
      <c r="SU50" s="22"/>
      <c r="SV50" s="22"/>
      <c r="SW50" s="22"/>
      <c r="SX50" s="22"/>
      <c r="SY50" s="22"/>
      <c r="SZ50" s="22"/>
      <c r="TA50" s="22"/>
      <c r="TB50" s="22"/>
      <c r="TC50" s="22"/>
      <c r="TD50" s="22"/>
      <c r="TE50" s="22"/>
      <c r="TF50" s="22"/>
      <c r="TG50" s="22"/>
      <c r="TH50" s="22"/>
      <c r="TI50" s="22"/>
      <c r="TJ50" s="22"/>
      <c r="TK50" s="22"/>
      <c r="TL50" s="22"/>
      <c r="TM50" s="22"/>
      <c r="TN50" s="22"/>
      <c r="TO50" s="22"/>
      <c r="TP50" s="22"/>
      <c r="TQ50" s="22"/>
      <c r="TR50" s="22"/>
      <c r="TS50" s="22"/>
      <c r="TT50" s="22"/>
      <c r="TU50" s="22"/>
      <c r="TV50" s="22"/>
      <c r="TW50" s="22"/>
      <c r="TX50" s="22"/>
      <c r="TY50" s="22"/>
      <c r="TZ50" s="22"/>
      <c r="UA50" s="22"/>
      <c r="UB50" s="22"/>
      <c r="UC50" s="22"/>
      <c r="UD50" s="22"/>
      <c r="UE50" s="22"/>
      <c r="UF50" s="22"/>
      <c r="UG50" s="22"/>
      <c r="UH50" s="22"/>
      <c r="UI50" s="22"/>
      <c r="UJ50" s="22"/>
      <c r="UK50" s="22"/>
      <c r="UL50" s="22"/>
      <c r="UM50" s="22"/>
      <c r="UN50" s="22"/>
      <c r="UO50" s="22"/>
      <c r="UP50" s="22"/>
      <c r="UQ50" s="22"/>
      <c r="UR50" s="22"/>
      <c r="US50" s="22"/>
      <c r="UT50" s="22"/>
      <c r="UU50" s="22"/>
      <c r="UV50" s="22"/>
      <c r="UW50" s="22"/>
      <c r="UX50" s="22"/>
      <c r="UY50" s="22"/>
      <c r="UZ50" s="22"/>
      <c r="VA50" s="22"/>
      <c r="VB50" s="22"/>
      <c r="VC50" s="22"/>
      <c r="VD50" s="22"/>
      <c r="VE50" s="22"/>
      <c r="VF50" s="22"/>
      <c r="VG50" s="22"/>
      <c r="VH50" s="22"/>
      <c r="VI50" s="22"/>
      <c r="VJ50" s="22"/>
      <c r="VK50" s="22"/>
      <c r="VL50" s="22"/>
      <c r="VM50" s="22"/>
      <c r="VN50" s="22"/>
      <c r="VO50" s="22"/>
      <c r="VP50" s="22"/>
      <c r="VQ50" s="22"/>
      <c r="VR50" s="22"/>
      <c r="VS50" s="22"/>
      <c r="VT50" s="22"/>
      <c r="VU50" s="22"/>
      <c r="VV50" s="22"/>
      <c r="VW50" s="22"/>
      <c r="VX50" s="22"/>
      <c r="VY50" s="22"/>
      <c r="VZ50" s="22"/>
      <c r="WA50" s="22"/>
      <c r="WB50" s="22"/>
      <c r="WC50" s="22"/>
      <c r="WD50" s="22"/>
      <c r="WE50" s="22"/>
      <c r="WF50" s="22"/>
      <c r="WG50" s="22"/>
      <c r="WH50" s="22"/>
      <c r="WI50" s="22"/>
      <c r="WJ50" s="22"/>
      <c r="WK50" s="22"/>
      <c r="WL50" s="22"/>
      <c r="WM50" s="22"/>
      <c r="WN50" s="22"/>
      <c r="WO50" s="22"/>
      <c r="WP50" s="22"/>
      <c r="WQ50" s="22"/>
      <c r="WR50" s="22"/>
      <c r="WS50" s="22"/>
      <c r="WT50" s="22"/>
      <c r="WU50" s="22"/>
      <c r="WV50" s="22"/>
      <c r="WW50" s="22"/>
      <c r="WX50" s="22"/>
      <c r="WY50" s="22"/>
      <c r="WZ50" s="22"/>
      <c r="XA50" s="22"/>
      <c r="XB50" s="22"/>
      <c r="XC50" s="22"/>
      <c r="XD50" s="22"/>
      <c r="XE50" s="22"/>
      <c r="XF50" s="22"/>
      <c r="XG50" s="22"/>
      <c r="XH50" s="22"/>
      <c r="XI50" s="22"/>
      <c r="XJ50" s="22"/>
      <c r="XK50" s="22"/>
      <c r="XL50" s="22"/>
      <c r="XM50" s="22"/>
      <c r="XN50" s="22"/>
      <c r="XO50" s="22"/>
      <c r="XP50" s="22"/>
      <c r="XQ50" s="22"/>
      <c r="XR50" s="22"/>
      <c r="XS50" s="22"/>
      <c r="XT50" s="22"/>
      <c r="XU50" s="22"/>
      <c r="XV50" s="22"/>
      <c r="XW50" s="22"/>
      <c r="XX50" s="22"/>
      <c r="XY50" s="22"/>
      <c r="XZ50" s="22"/>
      <c r="YA50" s="22"/>
      <c r="YB50" s="22"/>
      <c r="YC50" s="22"/>
      <c r="YD50" s="22"/>
      <c r="YE50" s="22"/>
      <c r="YF50" s="22"/>
      <c r="YG50" s="22"/>
      <c r="YH50" s="22"/>
      <c r="YI50" s="22"/>
      <c r="YJ50" s="22"/>
      <c r="YK50" s="22"/>
      <c r="YL50" s="22"/>
      <c r="YM50" s="22"/>
      <c r="YN50" s="22"/>
      <c r="YO50" s="22"/>
      <c r="YP50" s="22"/>
      <c r="YQ50" s="22"/>
      <c r="YR50" s="22"/>
      <c r="YS50" s="22"/>
      <c r="YT50" s="22"/>
      <c r="YU50" s="22"/>
      <c r="YV50" s="22"/>
      <c r="YW50" s="22"/>
      <c r="YX50" s="22"/>
      <c r="YY50" s="22"/>
      <c r="YZ50" s="22"/>
      <c r="ZA50" s="22"/>
      <c r="ZB50" s="22"/>
      <c r="ZC50" s="22"/>
      <c r="ZD50" s="22"/>
      <c r="ZE50" s="22"/>
      <c r="ZF50" s="22"/>
      <c r="ZG50" s="22"/>
      <c r="ZH50" s="22"/>
      <c r="ZI50" s="22"/>
      <c r="ZJ50" s="22"/>
      <c r="ZK50" s="22"/>
      <c r="ZL50" s="22"/>
      <c r="ZM50" s="22"/>
      <c r="ZN50" s="22"/>
      <c r="ZO50" s="22"/>
      <c r="ZP50" s="22"/>
      <c r="ZQ50" s="22"/>
      <c r="ZR50" s="22"/>
      <c r="ZS50" s="22"/>
      <c r="ZT50" s="22"/>
      <c r="ZU50" s="22"/>
      <c r="ZV50" s="22"/>
      <c r="ZW50" s="22"/>
      <c r="ZX50" s="22"/>
      <c r="ZY50" s="22"/>
      <c r="ZZ50" s="22"/>
      <c r="AAA50" s="22"/>
      <c r="AAB50" s="22"/>
      <c r="AAC50" s="22"/>
      <c r="AAD50" s="22"/>
      <c r="AAE50" s="22"/>
      <c r="AAF50" s="22"/>
      <c r="AAG50" s="22"/>
      <c r="AAH50" s="22"/>
      <c r="AAI50" s="22"/>
      <c r="AAJ50" s="22"/>
      <c r="AAK50" s="22"/>
      <c r="AAL50" s="22"/>
      <c r="AAM50" s="22"/>
      <c r="AAN50" s="22"/>
      <c r="AAO50" s="22"/>
      <c r="AAP50" s="22"/>
      <c r="AAQ50" s="22"/>
      <c r="AAR50" s="22"/>
      <c r="AAS50" s="22"/>
      <c r="AAT50" s="22"/>
      <c r="AAU50" s="22"/>
      <c r="AAV50" s="22"/>
      <c r="AAW50" s="22"/>
      <c r="AAX50" s="22"/>
      <c r="AAY50" s="22"/>
      <c r="AAZ50" s="22"/>
      <c r="ABA50" s="22"/>
      <c r="ABB50" s="22"/>
      <c r="ABC50" s="22"/>
      <c r="ABD50" s="22"/>
      <c r="ABE50" s="22"/>
      <c r="ABF50" s="22"/>
      <c r="ABG50" s="22"/>
      <c r="ABH50" s="22"/>
      <c r="ABI50" s="22"/>
      <c r="ABJ50" s="22"/>
      <c r="ABK50" s="22"/>
      <c r="ABL50" s="22"/>
      <c r="ABM50" s="22"/>
      <c r="ABN50" s="22"/>
      <c r="ABO50" s="22"/>
      <c r="ABP50" s="22"/>
      <c r="ABQ50" s="22"/>
      <c r="ABR50" s="22"/>
      <c r="ABS50" s="22"/>
      <c r="ABT50" s="22"/>
      <c r="ABU50" s="22"/>
      <c r="ABV50" s="22"/>
      <c r="ABW50" s="22"/>
      <c r="ABX50" s="22"/>
      <c r="ABY50" s="22"/>
      <c r="ABZ50" s="22"/>
      <c r="ACA50" s="22"/>
      <c r="ACB50" s="22"/>
      <c r="ACC50" s="22"/>
      <c r="ACD50" s="22"/>
      <c r="ACE50" s="22"/>
      <c r="ACF50" s="22"/>
      <c r="ACG50" s="22"/>
      <c r="ACH50" s="22"/>
      <c r="ACI50" s="22"/>
      <c r="ACJ50" s="22"/>
      <c r="ACK50" s="22"/>
      <c r="ACL50" s="22"/>
      <c r="ACM50" s="22"/>
      <c r="ACN50" s="22"/>
      <c r="ACO50" s="22"/>
      <c r="ACP50" s="22"/>
      <c r="ACQ50" s="22"/>
      <c r="ACR50" s="22"/>
      <c r="ACS50" s="22"/>
      <c r="ACT50" s="22"/>
      <c r="ACU50" s="22"/>
      <c r="ACV50" s="22"/>
      <c r="ACW50" s="22"/>
      <c r="ACX50" s="22"/>
      <c r="ACY50" s="22"/>
      <c r="ACZ50" s="22"/>
      <c r="ADA50" s="22"/>
      <c r="ADB50" s="22"/>
      <c r="ADC50" s="22"/>
      <c r="ADD50" s="22"/>
      <c r="ADE50" s="22"/>
      <c r="ADF50" s="22"/>
      <c r="ADG50" s="22"/>
      <c r="ADH50" s="22"/>
      <c r="ADI50" s="22"/>
      <c r="ADJ50" s="22"/>
      <c r="ADK50" s="22"/>
      <c r="ADL50" s="22"/>
      <c r="ADM50" s="22"/>
      <c r="ADN50" s="22"/>
      <c r="ADO50" s="22"/>
      <c r="ADP50" s="22"/>
      <c r="ADQ50" s="22"/>
      <c r="ADR50" s="22"/>
      <c r="ADS50" s="22"/>
      <c r="ADT50" s="22"/>
      <c r="ADU50" s="22"/>
      <c r="ADV50" s="22"/>
      <c r="ADW50" s="22"/>
      <c r="ADX50" s="22"/>
      <c r="ADY50" s="22"/>
      <c r="ADZ50" s="22"/>
      <c r="AEA50" s="22"/>
      <c r="AEB50" s="22"/>
      <c r="AEC50" s="22"/>
      <c r="AED50" s="22"/>
      <c r="AEE50" s="22"/>
      <c r="AEF50" s="22"/>
      <c r="AEG50" s="22"/>
      <c r="AEH50" s="22"/>
      <c r="AEI50" s="22"/>
      <c r="AEJ50" s="22"/>
      <c r="AEK50" s="22"/>
      <c r="AEL50" s="22"/>
      <c r="AEM50" s="22"/>
      <c r="AEN50" s="22"/>
      <c r="AEO50" s="22"/>
      <c r="AEP50" s="22"/>
      <c r="AEQ50" s="22"/>
      <c r="AER50" s="22"/>
      <c r="AES50" s="22"/>
      <c r="AET50" s="22"/>
      <c r="AEU50" s="22"/>
      <c r="AEV50" s="22"/>
      <c r="AEW50" s="22"/>
      <c r="AEX50" s="22"/>
      <c r="AEY50" s="22"/>
      <c r="AEZ50" s="22"/>
      <c r="AFA50" s="22"/>
      <c r="AFB50" s="22"/>
      <c r="AFC50" s="22"/>
      <c r="AFD50" s="22"/>
      <c r="AFE50" s="22"/>
      <c r="AFF50" s="22"/>
      <c r="AFG50" s="22"/>
      <c r="AFH50" s="22"/>
      <c r="AFI50" s="22"/>
      <c r="AFJ50" s="22"/>
      <c r="AFK50" s="22"/>
      <c r="AFL50" s="22"/>
      <c r="AFM50" s="22"/>
      <c r="AFN50" s="22"/>
      <c r="AFO50" s="22"/>
      <c r="AFP50" s="22"/>
      <c r="AFQ50" s="22"/>
      <c r="AFR50" s="22"/>
      <c r="AFS50" s="22"/>
      <c r="AFT50" s="22"/>
      <c r="AFU50" s="22"/>
      <c r="AFV50" s="22"/>
      <c r="AFW50" s="22"/>
      <c r="AFX50" s="22"/>
      <c r="AFY50" s="22"/>
      <c r="AFZ50" s="22"/>
      <c r="AGA50" s="22"/>
      <c r="AGB50" s="22"/>
      <c r="AGC50" s="22"/>
      <c r="AGD50" s="22"/>
      <c r="AGE50" s="22"/>
      <c r="AGF50" s="22"/>
      <c r="AGG50" s="22"/>
      <c r="AGH50" s="22"/>
      <c r="AGI50" s="22"/>
    </row>
    <row r="51" spans="1:867" s="23" customFormat="1" x14ac:dyDescent="0.25">
      <c r="A51" s="11"/>
      <c r="B51" s="29" t="s">
        <v>107</v>
      </c>
      <c r="C51" s="11"/>
      <c r="D51" s="133"/>
      <c r="E51" s="13"/>
      <c r="F51" s="26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22"/>
      <c r="NI51" s="22"/>
      <c r="NJ51" s="22"/>
      <c r="NK51" s="22"/>
      <c r="NL51" s="22"/>
      <c r="NM51" s="22"/>
      <c r="NN51" s="22"/>
      <c r="NO51" s="22"/>
      <c r="NP51" s="22"/>
      <c r="NQ51" s="22"/>
      <c r="NR51" s="22"/>
      <c r="NS51" s="22"/>
      <c r="NT51" s="22"/>
      <c r="NU51" s="22"/>
      <c r="NV51" s="22"/>
      <c r="NW51" s="22"/>
      <c r="NX51" s="22"/>
      <c r="NY51" s="22"/>
      <c r="NZ51" s="22"/>
      <c r="OA51" s="22"/>
      <c r="OB51" s="22"/>
      <c r="OC51" s="22"/>
      <c r="OD51" s="22"/>
      <c r="OE51" s="22"/>
      <c r="OF51" s="22"/>
      <c r="OG51" s="22"/>
      <c r="OH51" s="22"/>
      <c r="OI51" s="22"/>
      <c r="OJ51" s="22"/>
      <c r="OK51" s="22"/>
      <c r="OL51" s="22"/>
      <c r="OM51" s="22"/>
      <c r="ON51" s="22"/>
      <c r="OO51" s="22"/>
      <c r="OP51" s="22"/>
      <c r="OQ51" s="22"/>
      <c r="OR51" s="22"/>
      <c r="OS51" s="22"/>
      <c r="OT51" s="22"/>
      <c r="OU51" s="22"/>
      <c r="OV51" s="22"/>
      <c r="OW51" s="22"/>
      <c r="OX51" s="22"/>
      <c r="OY51" s="22"/>
      <c r="OZ51" s="22"/>
      <c r="PA51" s="22"/>
      <c r="PB51" s="22"/>
      <c r="PC51" s="22"/>
      <c r="PD51" s="22"/>
      <c r="PE51" s="22"/>
      <c r="PF51" s="22"/>
      <c r="PG51" s="22"/>
      <c r="PH51" s="22"/>
      <c r="PI51" s="22"/>
      <c r="PJ51" s="22"/>
      <c r="PK51" s="22"/>
      <c r="PL51" s="22"/>
      <c r="PM51" s="22"/>
      <c r="PN51" s="22"/>
      <c r="PO51" s="22"/>
      <c r="PP51" s="22"/>
      <c r="PQ51" s="22"/>
      <c r="PR51" s="22"/>
      <c r="PS51" s="22"/>
      <c r="PT51" s="22"/>
      <c r="PU51" s="22"/>
      <c r="PV51" s="22"/>
      <c r="PW51" s="22"/>
      <c r="PX51" s="22"/>
      <c r="PY51" s="22"/>
      <c r="PZ51" s="22"/>
      <c r="QA51" s="22"/>
      <c r="QB51" s="22"/>
      <c r="QC51" s="22"/>
      <c r="QD51" s="22"/>
      <c r="QE51" s="22"/>
      <c r="QF51" s="22"/>
      <c r="QG51" s="22"/>
      <c r="QH51" s="22"/>
      <c r="QI51" s="22"/>
      <c r="QJ51" s="22"/>
      <c r="QK51" s="22"/>
      <c r="QL51" s="22"/>
      <c r="QM51" s="22"/>
      <c r="QN51" s="22"/>
      <c r="QO51" s="22"/>
      <c r="QP51" s="22"/>
      <c r="QQ51" s="22"/>
      <c r="QR51" s="22"/>
      <c r="QS51" s="22"/>
      <c r="QT51" s="22"/>
      <c r="QU51" s="22"/>
      <c r="QV51" s="22"/>
      <c r="QW51" s="22"/>
      <c r="QX51" s="22"/>
      <c r="QY51" s="22"/>
      <c r="QZ51" s="22"/>
      <c r="RA51" s="22"/>
      <c r="RB51" s="22"/>
      <c r="RC51" s="22"/>
      <c r="RD51" s="22"/>
      <c r="RE51" s="22"/>
      <c r="RF51" s="22"/>
      <c r="RG51" s="22"/>
      <c r="RH51" s="22"/>
      <c r="RI51" s="22"/>
      <c r="RJ51" s="22"/>
      <c r="RK51" s="22"/>
      <c r="RL51" s="22"/>
      <c r="RM51" s="22"/>
      <c r="RN51" s="22"/>
      <c r="RO51" s="22"/>
      <c r="RP51" s="22"/>
      <c r="RQ51" s="22"/>
      <c r="RR51" s="22"/>
      <c r="RS51" s="22"/>
      <c r="RT51" s="22"/>
      <c r="RU51" s="22"/>
      <c r="RV51" s="22"/>
      <c r="RW51" s="22"/>
      <c r="RX51" s="22"/>
      <c r="RY51" s="22"/>
      <c r="RZ51" s="22"/>
      <c r="SA51" s="22"/>
      <c r="SB51" s="22"/>
      <c r="SC51" s="22"/>
      <c r="SD51" s="22"/>
      <c r="SE51" s="22"/>
      <c r="SF51" s="22"/>
      <c r="SG51" s="22"/>
      <c r="SH51" s="22"/>
      <c r="SI51" s="22"/>
      <c r="SJ51" s="22"/>
      <c r="SK51" s="22"/>
      <c r="SL51" s="22"/>
      <c r="SM51" s="22"/>
      <c r="SN51" s="22"/>
      <c r="SO51" s="22"/>
      <c r="SP51" s="22"/>
      <c r="SQ51" s="22"/>
      <c r="SR51" s="22"/>
      <c r="SS51" s="22"/>
      <c r="ST51" s="22"/>
      <c r="SU51" s="22"/>
      <c r="SV51" s="22"/>
      <c r="SW51" s="22"/>
      <c r="SX51" s="22"/>
      <c r="SY51" s="22"/>
      <c r="SZ51" s="22"/>
      <c r="TA51" s="22"/>
      <c r="TB51" s="22"/>
      <c r="TC51" s="22"/>
      <c r="TD51" s="22"/>
      <c r="TE51" s="22"/>
      <c r="TF51" s="22"/>
      <c r="TG51" s="22"/>
      <c r="TH51" s="22"/>
      <c r="TI51" s="22"/>
      <c r="TJ51" s="22"/>
      <c r="TK51" s="22"/>
      <c r="TL51" s="22"/>
      <c r="TM51" s="22"/>
      <c r="TN51" s="22"/>
      <c r="TO51" s="22"/>
      <c r="TP51" s="22"/>
      <c r="TQ51" s="22"/>
      <c r="TR51" s="22"/>
      <c r="TS51" s="22"/>
      <c r="TT51" s="22"/>
      <c r="TU51" s="22"/>
      <c r="TV51" s="22"/>
      <c r="TW51" s="22"/>
      <c r="TX51" s="22"/>
      <c r="TY51" s="22"/>
      <c r="TZ51" s="22"/>
      <c r="UA51" s="22"/>
      <c r="UB51" s="22"/>
      <c r="UC51" s="22"/>
      <c r="UD51" s="22"/>
      <c r="UE51" s="22"/>
      <c r="UF51" s="22"/>
      <c r="UG51" s="22"/>
      <c r="UH51" s="22"/>
      <c r="UI51" s="22"/>
      <c r="UJ51" s="22"/>
      <c r="UK51" s="22"/>
      <c r="UL51" s="22"/>
      <c r="UM51" s="22"/>
      <c r="UN51" s="22"/>
      <c r="UO51" s="22"/>
      <c r="UP51" s="22"/>
      <c r="UQ51" s="22"/>
      <c r="UR51" s="22"/>
      <c r="US51" s="22"/>
      <c r="UT51" s="22"/>
      <c r="UU51" s="22"/>
      <c r="UV51" s="22"/>
      <c r="UW51" s="22"/>
      <c r="UX51" s="22"/>
      <c r="UY51" s="22"/>
      <c r="UZ51" s="22"/>
      <c r="VA51" s="22"/>
      <c r="VB51" s="22"/>
      <c r="VC51" s="22"/>
      <c r="VD51" s="22"/>
      <c r="VE51" s="22"/>
      <c r="VF51" s="22"/>
      <c r="VG51" s="22"/>
      <c r="VH51" s="22"/>
      <c r="VI51" s="22"/>
      <c r="VJ51" s="22"/>
      <c r="VK51" s="22"/>
      <c r="VL51" s="22"/>
      <c r="VM51" s="22"/>
      <c r="VN51" s="22"/>
      <c r="VO51" s="22"/>
      <c r="VP51" s="22"/>
      <c r="VQ51" s="22"/>
      <c r="VR51" s="22"/>
      <c r="VS51" s="22"/>
      <c r="VT51" s="22"/>
      <c r="VU51" s="22"/>
      <c r="VV51" s="22"/>
      <c r="VW51" s="22"/>
      <c r="VX51" s="22"/>
      <c r="VY51" s="22"/>
      <c r="VZ51" s="22"/>
      <c r="WA51" s="22"/>
      <c r="WB51" s="22"/>
      <c r="WC51" s="22"/>
      <c r="WD51" s="22"/>
      <c r="WE51" s="22"/>
      <c r="WF51" s="22"/>
      <c r="WG51" s="22"/>
      <c r="WH51" s="22"/>
      <c r="WI51" s="22"/>
      <c r="WJ51" s="22"/>
      <c r="WK51" s="22"/>
      <c r="WL51" s="22"/>
      <c r="WM51" s="22"/>
      <c r="WN51" s="22"/>
      <c r="WO51" s="22"/>
      <c r="WP51" s="22"/>
      <c r="WQ51" s="22"/>
      <c r="WR51" s="22"/>
      <c r="WS51" s="22"/>
      <c r="WT51" s="22"/>
      <c r="WU51" s="22"/>
      <c r="WV51" s="22"/>
      <c r="WW51" s="22"/>
      <c r="WX51" s="22"/>
      <c r="WY51" s="22"/>
      <c r="WZ51" s="22"/>
      <c r="XA51" s="22"/>
      <c r="XB51" s="22"/>
      <c r="XC51" s="22"/>
      <c r="XD51" s="22"/>
      <c r="XE51" s="22"/>
      <c r="XF51" s="22"/>
      <c r="XG51" s="22"/>
      <c r="XH51" s="22"/>
      <c r="XI51" s="22"/>
      <c r="XJ51" s="22"/>
      <c r="XK51" s="22"/>
      <c r="XL51" s="22"/>
      <c r="XM51" s="22"/>
      <c r="XN51" s="22"/>
      <c r="XO51" s="22"/>
      <c r="XP51" s="22"/>
      <c r="XQ51" s="22"/>
      <c r="XR51" s="22"/>
      <c r="XS51" s="22"/>
      <c r="XT51" s="22"/>
      <c r="XU51" s="22"/>
      <c r="XV51" s="22"/>
      <c r="XW51" s="22"/>
      <c r="XX51" s="22"/>
      <c r="XY51" s="22"/>
      <c r="XZ51" s="22"/>
      <c r="YA51" s="22"/>
      <c r="YB51" s="22"/>
      <c r="YC51" s="22"/>
      <c r="YD51" s="22"/>
      <c r="YE51" s="22"/>
      <c r="YF51" s="22"/>
      <c r="YG51" s="22"/>
      <c r="YH51" s="22"/>
      <c r="YI51" s="22"/>
      <c r="YJ51" s="22"/>
      <c r="YK51" s="22"/>
      <c r="YL51" s="22"/>
      <c r="YM51" s="22"/>
      <c r="YN51" s="22"/>
      <c r="YO51" s="22"/>
      <c r="YP51" s="22"/>
      <c r="YQ51" s="22"/>
      <c r="YR51" s="22"/>
      <c r="YS51" s="22"/>
      <c r="YT51" s="22"/>
      <c r="YU51" s="22"/>
      <c r="YV51" s="22"/>
      <c r="YW51" s="22"/>
      <c r="YX51" s="22"/>
      <c r="YY51" s="22"/>
      <c r="YZ51" s="22"/>
      <c r="ZA51" s="22"/>
      <c r="ZB51" s="22"/>
      <c r="ZC51" s="22"/>
      <c r="ZD51" s="22"/>
      <c r="ZE51" s="22"/>
      <c r="ZF51" s="22"/>
      <c r="ZG51" s="22"/>
      <c r="ZH51" s="22"/>
      <c r="ZI51" s="22"/>
      <c r="ZJ51" s="22"/>
      <c r="ZK51" s="22"/>
      <c r="ZL51" s="22"/>
      <c r="ZM51" s="22"/>
      <c r="ZN51" s="22"/>
      <c r="ZO51" s="22"/>
      <c r="ZP51" s="22"/>
      <c r="ZQ51" s="22"/>
      <c r="ZR51" s="22"/>
      <c r="ZS51" s="22"/>
      <c r="ZT51" s="22"/>
      <c r="ZU51" s="22"/>
      <c r="ZV51" s="22"/>
      <c r="ZW51" s="22"/>
      <c r="ZX51" s="22"/>
      <c r="ZY51" s="22"/>
      <c r="ZZ51" s="22"/>
      <c r="AAA51" s="22"/>
      <c r="AAB51" s="22"/>
      <c r="AAC51" s="22"/>
      <c r="AAD51" s="22"/>
      <c r="AAE51" s="22"/>
      <c r="AAF51" s="22"/>
      <c r="AAG51" s="22"/>
      <c r="AAH51" s="22"/>
      <c r="AAI51" s="22"/>
      <c r="AAJ51" s="22"/>
      <c r="AAK51" s="22"/>
      <c r="AAL51" s="22"/>
      <c r="AAM51" s="22"/>
      <c r="AAN51" s="22"/>
      <c r="AAO51" s="22"/>
      <c r="AAP51" s="22"/>
      <c r="AAQ51" s="22"/>
      <c r="AAR51" s="22"/>
      <c r="AAS51" s="22"/>
      <c r="AAT51" s="22"/>
      <c r="AAU51" s="22"/>
      <c r="AAV51" s="22"/>
      <c r="AAW51" s="22"/>
      <c r="AAX51" s="22"/>
      <c r="AAY51" s="22"/>
      <c r="AAZ51" s="22"/>
      <c r="ABA51" s="22"/>
      <c r="ABB51" s="22"/>
      <c r="ABC51" s="22"/>
      <c r="ABD51" s="22"/>
      <c r="ABE51" s="22"/>
      <c r="ABF51" s="22"/>
      <c r="ABG51" s="22"/>
      <c r="ABH51" s="22"/>
      <c r="ABI51" s="22"/>
      <c r="ABJ51" s="22"/>
      <c r="ABK51" s="22"/>
      <c r="ABL51" s="22"/>
      <c r="ABM51" s="22"/>
      <c r="ABN51" s="22"/>
      <c r="ABO51" s="22"/>
      <c r="ABP51" s="22"/>
      <c r="ABQ51" s="22"/>
      <c r="ABR51" s="22"/>
      <c r="ABS51" s="22"/>
      <c r="ABT51" s="22"/>
      <c r="ABU51" s="22"/>
      <c r="ABV51" s="22"/>
      <c r="ABW51" s="22"/>
      <c r="ABX51" s="22"/>
      <c r="ABY51" s="22"/>
      <c r="ABZ51" s="22"/>
      <c r="ACA51" s="22"/>
      <c r="ACB51" s="22"/>
      <c r="ACC51" s="22"/>
      <c r="ACD51" s="22"/>
      <c r="ACE51" s="22"/>
      <c r="ACF51" s="22"/>
      <c r="ACG51" s="22"/>
      <c r="ACH51" s="22"/>
      <c r="ACI51" s="22"/>
      <c r="ACJ51" s="22"/>
      <c r="ACK51" s="22"/>
      <c r="ACL51" s="22"/>
      <c r="ACM51" s="22"/>
      <c r="ACN51" s="22"/>
      <c r="ACO51" s="22"/>
      <c r="ACP51" s="22"/>
      <c r="ACQ51" s="22"/>
      <c r="ACR51" s="22"/>
      <c r="ACS51" s="22"/>
      <c r="ACT51" s="22"/>
      <c r="ACU51" s="22"/>
      <c r="ACV51" s="22"/>
      <c r="ACW51" s="22"/>
      <c r="ACX51" s="22"/>
      <c r="ACY51" s="22"/>
      <c r="ACZ51" s="22"/>
      <c r="ADA51" s="22"/>
      <c r="ADB51" s="22"/>
      <c r="ADC51" s="22"/>
      <c r="ADD51" s="22"/>
      <c r="ADE51" s="22"/>
      <c r="ADF51" s="22"/>
      <c r="ADG51" s="22"/>
      <c r="ADH51" s="22"/>
      <c r="ADI51" s="22"/>
      <c r="ADJ51" s="22"/>
      <c r="ADK51" s="22"/>
      <c r="ADL51" s="22"/>
      <c r="ADM51" s="22"/>
      <c r="ADN51" s="22"/>
      <c r="ADO51" s="22"/>
      <c r="ADP51" s="22"/>
      <c r="ADQ51" s="22"/>
      <c r="ADR51" s="22"/>
      <c r="ADS51" s="22"/>
      <c r="ADT51" s="22"/>
      <c r="ADU51" s="22"/>
      <c r="ADV51" s="22"/>
      <c r="ADW51" s="22"/>
      <c r="ADX51" s="22"/>
      <c r="ADY51" s="22"/>
      <c r="ADZ51" s="22"/>
      <c r="AEA51" s="22"/>
      <c r="AEB51" s="22"/>
      <c r="AEC51" s="22"/>
      <c r="AED51" s="22"/>
      <c r="AEE51" s="22"/>
      <c r="AEF51" s="22"/>
      <c r="AEG51" s="22"/>
      <c r="AEH51" s="22"/>
      <c r="AEI51" s="22"/>
      <c r="AEJ51" s="22"/>
      <c r="AEK51" s="22"/>
      <c r="AEL51" s="22"/>
      <c r="AEM51" s="22"/>
      <c r="AEN51" s="22"/>
      <c r="AEO51" s="22"/>
      <c r="AEP51" s="22"/>
      <c r="AEQ51" s="22"/>
      <c r="AER51" s="22"/>
      <c r="AES51" s="22"/>
      <c r="AET51" s="22"/>
      <c r="AEU51" s="22"/>
      <c r="AEV51" s="22"/>
      <c r="AEW51" s="22"/>
      <c r="AEX51" s="22"/>
      <c r="AEY51" s="22"/>
      <c r="AEZ51" s="22"/>
      <c r="AFA51" s="22"/>
      <c r="AFB51" s="22"/>
      <c r="AFC51" s="22"/>
      <c r="AFD51" s="22"/>
      <c r="AFE51" s="22"/>
      <c r="AFF51" s="22"/>
      <c r="AFG51" s="22"/>
      <c r="AFH51" s="22"/>
      <c r="AFI51" s="22"/>
      <c r="AFJ51" s="22"/>
      <c r="AFK51" s="22"/>
      <c r="AFL51" s="22"/>
      <c r="AFM51" s="22"/>
      <c r="AFN51" s="22"/>
      <c r="AFO51" s="22"/>
      <c r="AFP51" s="22"/>
      <c r="AFQ51" s="22"/>
      <c r="AFR51" s="22"/>
      <c r="AFS51" s="22"/>
      <c r="AFT51" s="22"/>
      <c r="AFU51" s="22"/>
      <c r="AFV51" s="22"/>
      <c r="AFW51" s="22"/>
      <c r="AFX51" s="22"/>
      <c r="AFY51" s="22"/>
      <c r="AFZ51" s="22"/>
      <c r="AGA51" s="22"/>
      <c r="AGB51" s="22"/>
      <c r="AGC51" s="22"/>
      <c r="AGD51" s="22"/>
      <c r="AGE51" s="22"/>
      <c r="AGF51" s="22"/>
      <c r="AGG51" s="22"/>
      <c r="AGH51" s="22"/>
      <c r="AGI51" s="22"/>
    </row>
    <row r="52" spans="1:867" s="3" customFormat="1" ht="30" x14ac:dyDescent="0.25">
      <c r="A52" s="77">
        <f>A49+1</f>
        <v>18</v>
      </c>
      <c r="B52" s="149" t="s">
        <v>149</v>
      </c>
      <c r="C52" s="77" t="s">
        <v>4</v>
      </c>
      <c r="D52" s="150">
        <v>4248</v>
      </c>
      <c r="E52" s="151" t="s">
        <v>150</v>
      </c>
      <c r="F52" s="135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</row>
    <row r="53" spans="1:867" s="3" customFormat="1" outlineLevel="1" x14ac:dyDescent="0.25">
      <c r="A53" s="77"/>
      <c r="B53" s="149" t="s">
        <v>151</v>
      </c>
      <c r="C53" s="77" t="s">
        <v>3</v>
      </c>
      <c r="D53" s="150">
        <f>D52*0.36</f>
        <v>1529.28</v>
      </c>
      <c r="E53" s="151"/>
      <c r="F53" s="135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</row>
    <row r="54" spans="1:867" s="3" customFormat="1" x14ac:dyDescent="0.25">
      <c r="A54" s="77"/>
      <c r="B54" s="152" t="s">
        <v>152</v>
      </c>
      <c r="C54" s="77" t="s">
        <v>9</v>
      </c>
      <c r="D54" s="153">
        <f>4248*0.36*0.707</f>
        <v>1081.2009599999999</v>
      </c>
      <c r="E54" s="154"/>
      <c r="F54" s="135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</row>
    <row r="55" spans="1:867" s="3" customFormat="1" x14ac:dyDescent="0.25">
      <c r="A55" s="77">
        <f>A52+1</f>
        <v>19</v>
      </c>
      <c r="B55" s="81" t="s">
        <v>153</v>
      </c>
      <c r="C55" s="77" t="s">
        <v>9</v>
      </c>
      <c r="D55" s="153">
        <f>D54</f>
        <v>1081.2009599999999</v>
      </c>
      <c r="E55" s="154"/>
      <c r="F55" s="135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</row>
    <row r="56" spans="1:867" s="3" customFormat="1" x14ac:dyDescent="0.25">
      <c r="A56" s="77">
        <f>A55+1</f>
        <v>20</v>
      </c>
      <c r="B56" s="149" t="s">
        <v>154</v>
      </c>
      <c r="C56" s="77" t="s">
        <v>4</v>
      </c>
      <c r="D56" s="153">
        <v>4248</v>
      </c>
      <c r="E56" s="154"/>
      <c r="F56" s="135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</row>
    <row r="57" spans="1:867" s="3" customFormat="1" outlineLevel="1" x14ac:dyDescent="0.25">
      <c r="A57" s="77"/>
      <c r="B57" s="155" t="s">
        <v>155</v>
      </c>
      <c r="C57" s="77" t="s">
        <v>4</v>
      </c>
      <c r="D57" s="153">
        <f>4248*1.1</f>
        <v>4672.8</v>
      </c>
      <c r="E57" s="154"/>
      <c r="F57" s="13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</row>
    <row r="58" spans="1:867" s="3" customFormat="1" x14ac:dyDescent="0.25">
      <c r="A58" s="77">
        <f>A56+1</f>
        <v>21</v>
      </c>
      <c r="B58" s="152" t="s">
        <v>57</v>
      </c>
      <c r="C58" s="156" t="s">
        <v>3</v>
      </c>
      <c r="D58" s="153">
        <f>47599*1.01*1.05</f>
        <v>50478.739500000003</v>
      </c>
      <c r="E58" s="157"/>
      <c r="F58" s="135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</row>
    <row r="59" spans="1:867" s="3" customFormat="1" outlineLevel="1" x14ac:dyDescent="0.25">
      <c r="A59" s="77"/>
      <c r="B59" s="158" t="s">
        <v>11</v>
      </c>
      <c r="C59" s="82" t="s">
        <v>3</v>
      </c>
      <c r="D59" s="153">
        <f>D58</f>
        <v>50478.739500000003</v>
      </c>
      <c r="E59" s="157"/>
      <c r="F59" s="13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</row>
    <row r="60" spans="1:867" s="3" customFormat="1" x14ac:dyDescent="0.25">
      <c r="A60" s="77">
        <f>A58+1</f>
        <v>22</v>
      </c>
      <c r="B60" s="81" t="s">
        <v>164</v>
      </c>
      <c r="C60" s="77" t="s">
        <v>9</v>
      </c>
      <c r="D60" s="153">
        <f>D58*1.6</f>
        <v>80765.983200000017</v>
      </c>
      <c r="E60" s="157"/>
      <c r="F60" s="13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  <c r="XL60" s="8"/>
      <c r="XM60" s="8"/>
      <c r="XN60" s="8"/>
      <c r="XO60" s="8"/>
      <c r="XP60" s="8"/>
      <c r="XQ60" s="8"/>
      <c r="XR60" s="8"/>
      <c r="XS60" s="8"/>
      <c r="XT60" s="8"/>
      <c r="XU60" s="8"/>
      <c r="XV60" s="8"/>
      <c r="XW60" s="8"/>
      <c r="XX60" s="8"/>
      <c r="XY60" s="8"/>
      <c r="XZ60" s="8"/>
      <c r="YA60" s="8"/>
      <c r="YB60" s="8"/>
      <c r="YC60" s="8"/>
      <c r="YD60" s="8"/>
      <c r="YE60" s="8"/>
      <c r="YF60" s="8"/>
      <c r="YG60" s="8"/>
      <c r="YH60" s="8"/>
      <c r="YI60" s="8"/>
      <c r="YJ60" s="8"/>
      <c r="YK60" s="8"/>
      <c r="YL60" s="8"/>
      <c r="YM60" s="8"/>
      <c r="YN60" s="8"/>
      <c r="YO60" s="8"/>
      <c r="YP60" s="8"/>
      <c r="YQ60" s="8"/>
      <c r="YR60" s="8"/>
      <c r="YS60" s="8"/>
      <c r="YT60" s="8"/>
      <c r="YU60" s="8"/>
      <c r="YV60" s="8"/>
      <c r="YW60" s="8"/>
      <c r="YX60" s="8"/>
      <c r="YY60" s="8"/>
      <c r="YZ60" s="8"/>
      <c r="ZA60" s="8"/>
      <c r="ZB60" s="8"/>
      <c r="ZC60" s="8"/>
      <c r="ZD60" s="8"/>
      <c r="ZE60" s="8"/>
      <c r="ZF60" s="8"/>
      <c r="ZG60" s="8"/>
      <c r="ZH60" s="8"/>
      <c r="ZI60" s="8"/>
      <c r="ZJ60" s="8"/>
      <c r="ZK60" s="8"/>
      <c r="ZL60" s="8"/>
      <c r="ZM60" s="8"/>
      <c r="ZN60" s="8"/>
      <c r="ZO60" s="8"/>
      <c r="ZP60" s="8"/>
      <c r="ZQ60" s="8"/>
      <c r="ZR60" s="8"/>
      <c r="ZS60" s="8"/>
      <c r="ZT60" s="8"/>
      <c r="ZU60" s="8"/>
      <c r="ZV60" s="8"/>
      <c r="ZW60" s="8"/>
      <c r="ZX60" s="8"/>
      <c r="ZY60" s="8"/>
      <c r="ZZ60" s="8"/>
      <c r="AAA60" s="8"/>
      <c r="AAB60" s="8"/>
      <c r="AAC60" s="8"/>
      <c r="AAD60" s="8"/>
      <c r="AAE60" s="8"/>
      <c r="AAF60" s="8"/>
      <c r="AAG60" s="8"/>
      <c r="AAH60" s="8"/>
      <c r="AAI60" s="8"/>
      <c r="AAJ60" s="8"/>
      <c r="AAK60" s="8"/>
      <c r="AAL60" s="8"/>
      <c r="AAM60" s="8"/>
      <c r="AAN60" s="8"/>
      <c r="AAO60" s="8"/>
      <c r="AAP60" s="8"/>
      <c r="AAQ60" s="8"/>
      <c r="AAR60" s="8"/>
      <c r="AAS60" s="8"/>
      <c r="AAT60" s="8"/>
      <c r="AAU60" s="8"/>
      <c r="AAV60" s="8"/>
      <c r="AAW60" s="8"/>
      <c r="AAX60" s="8"/>
      <c r="AAY60" s="8"/>
      <c r="AAZ60" s="8"/>
      <c r="ABA60" s="8"/>
      <c r="ABB60" s="8"/>
      <c r="ABC60" s="8"/>
      <c r="ABD60" s="8"/>
      <c r="ABE60" s="8"/>
      <c r="ABF60" s="8"/>
      <c r="ABG60" s="8"/>
      <c r="ABH60" s="8"/>
      <c r="ABI60" s="8"/>
      <c r="ABJ60" s="8"/>
      <c r="ABK60" s="8"/>
      <c r="ABL60" s="8"/>
      <c r="ABM60" s="8"/>
      <c r="ABN60" s="8"/>
      <c r="ABO60" s="8"/>
      <c r="ABP60" s="8"/>
      <c r="ABQ60" s="8"/>
      <c r="ABR60" s="8"/>
      <c r="ABS60" s="8"/>
      <c r="ABT60" s="8"/>
      <c r="ABU60" s="8"/>
      <c r="ABV60" s="8"/>
      <c r="ABW60" s="8"/>
      <c r="ABX60" s="8"/>
      <c r="ABY60" s="8"/>
      <c r="ABZ60" s="8"/>
      <c r="ACA60" s="8"/>
      <c r="ACB60" s="8"/>
      <c r="ACC60" s="8"/>
      <c r="ACD60" s="8"/>
      <c r="ACE60" s="8"/>
      <c r="ACF60" s="8"/>
      <c r="ACG60" s="8"/>
      <c r="ACH60" s="8"/>
      <c r="ACI60" s="8"/>
      <c r="ACJ60" s="8"/>
      <c r="ACK60" s="8"/>
      <c r="ACL60" s="8"/>
      <c r="ACM60" s="8"/>
      <c r="ACN60" s="8"/>
      <c r="ACO60" s="8"/>
      <c r="ACP60" s="8"/>
      <c r="ACQ60" s="8"/>
      <c r="ACR60" s="8"/>
      <c r="ACS60" s="8"/>
      <c r="ACT60" s="8"/>
      <c r="ACU60" s="8"/>
      <c r="ACV60" s="8"/>
      <c r="ACW60" s="8"/>
      <c r="ACX60" s="8"/>
      <c r="ACY60" s="8"/>
      <c r="ACZ60" s="8"/>
      <c r="ADA60" s="8"/>
      <c r="ADB60" s="8"/>
      <c r="ADC60" s="8"/>
      <c r="ADD60" s="8"/>
      <c r="ADE60" s="8"/>
      <c r="ADF60" s="8"/>
      <c r="ADG60" s="8"/>
      <c r="ADH60" s="8"/>
      <c r="ADI60" s="8"/>
      <c r="ADJ60" s="8"/>
      <c r="ADK60" s="8"/>
      <c r="ADL60" s="8"/>
      <c r="ADM60" s="8"/>
      <c r="ADN60" s="8"/>
      <c r="ADO60" s="8"/>
      <c r="ADP60" s="8"/>
      <c r="ADQ60" s="8"/>
      <c r="ADR60" s="8"/>
      <c r="ADS60" s="8"/>
      <c r="ADT60" s="8"/>
      <c r="ADU60" s="8"/>
      <c r="ADV60" s="8"/>
      <c r="ADW60" s="8"/>
      <c r="ADX60" s="8"/>
      <c r="ADY60" s="8"/>
      <c r="ADZ60" s="8"/>
      <c r="AEA60" s="8"/>
      <c r="AEB60" s="8"/>
      <c r="AEC60" s="8"/>
      <c r="AED60" s="8"/>
      <c r="AEE60" s="8"/>
      <c r="AEF60" s="8"/>
      <c r="AEG60" s="8"/>
      <c r="AEH60" s="8"/>
      <c r="AEI60" s="8"/>
      <c r="AEJ60" s="8"/>
      <c r="AEK60" s="8"/>
      <c r="AEL60" s="8"/>
      <c r="AEM60" s="8"/>
      <c r="AEN60" s="8"/>
      <c r="AEO60" s="8"/>
      <c r="AEP60" s="8"/>
      <c r="AEQ60" s="8"/>
      <c r="AER60" s="8"/>
      <c r="AES60" s="8"/>
      <c r="AET60" s="8"/>
      <c r="AEU60" s="8"/>
      <c r="AEV60" s="8"/>
      <c r="AEW60" s="8"/>
      <c r="AEX60" s="8"/>
      <c r="AEY60" s="8"/>
      <c r="AEZ60" s="8"/>
      <c r="AFA60" s="8"/>
      <c r="AFB60" s="8"/>
      <c r="AFC60" s="8"/>
      <c r="AFD60" s="8"/>
      <c r="AFE60" s="8"/>
      <c r="AFF60" s="8"/>
      <c r="AFG60" s="8"/>
      <c r="AFH60" s="8"/>
      <c r="AFI60" s="8"/>
      <c r="AFJ60" s="8"/>
      <c r="AFK60" s="8"/>
      <c r="AFL60" s="8"/>
      <c r="AFM60" s="8"/>
      <c r="AFN60" s="8"/>
      <c r="AFO60" s="8"/>
      <c r="AFP60" s="8"/>
      <c r="AFQ60" s="8"/>
      <c r="AFR60" s="8"/>
      <c r="AFS60" s="8"/>
      <c r="AFT60" s="8"/>
      <c r="AFU60" s="8"/>
      <c r="AFV60" s="8"/>
      <c r="AFW60" s="8"/>
      <c r="AFX60" s="8"/>
      <c r="AFY60" s="8"/>
      <c r="AFZ60" s="8"/>
      <c r="AGA60" s="8"/>
      <c r="AGB60" s="8"/>
      <c r="AGC60" s="8"/>
      <c r="AGD60" s="8"/>
      <c r="AGE60" s="8"/>
      <c r="AGF60" s="8"/>
      <c r="AGG60" s="8"/>
      <c r="AGH60" s="8"/>
      <c r="AGI60" s="8"/>
    </row>
    <row r="61" spans="1:867" s="3" customFormat="1" ht="28.5" x14ac:dyDescent="0.25">
      <c r="A61" s="77">
        <f>A60+1</f>
        <v>23</v>
      </c>
      <c r="B61" s="152" t="s">
        <v>156</v>
      </c>
      <c r="C61" s="156" t="s">
        <v>3</v>
      </c>
      <c r="D61" s="153">
        <f>D62*1.05</f>
        <v>48773.55</v>
      </c>
      <c r="E61" s="159" t="s">
        <v>13</v>
      </c>
      <c r="F61" s="13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  <c r="OT61" s="8"/>
      <c r="OU61" s="8"/>
      <c r="OV61" s="8"/>
      <c r="OW61" s="8"/>
      <c r="OX61" s="8"/>
      <c r="OY61" s="8"/>
      <c r="OZ61" s="8"/>
      <c r="PA61" s="8"/>
      <c r="PB61" s="8"/>
      <c r="PC61" s="8"/>
      <c r="PD61" s="8"/>
      <c r="PE61" s="8"/>
      <c r="PF61" s="8"/>
      <c r="PG61" s="8"/>
      <c r="PH61" s="8"/>
      <c r="PI61" s="8"/>
      <c r="PJ61" s="8"/>
      <c r="PK61" s="8"/>
      <c r="PL61" s="8"/>
      <c r="PM61" s="8"/>
      <c r="PN61" s="8"/>
      <c r="PO61" s="8"/>
      <c r="PP61" s="8"/>
      <c r="PQ61" s="8"/>
      <c r="PR61" s="8"/>
      <c r="PS61" s="8"/>
      <c r="PT61" s="8"/>
      <c r="PU61" s="8"/>
      <c r="PV61" s="8"/>
      <c r="PW61" s="8"/>
      <c r="PX61" s="8"/>
      <c r="PY61" s="8"/>
      <c r="PZ61" s="8"/>
      <c r="QA61" s="8"/>
      <c r="QB61" s="8"/>
      <c r="QC61" s="8"/>
      <c r="QD61" s="8"/>
      <c r="QE61" s="8"/>
      <c r="QF61" s="8"/>
      <c r="QG61" s="8"/>
      <c r="QH61" s="8"/>
      <c r="QI61" s="8"/>
      <c r="QJ61" s="8"/>
      <c r="QK61" s="8"/>
      <c r="QL61" s="8"/>
      <c r="QM61" s="8"/>
      <c r="QN61" s="8"/>
      <c r="QO61" s="8"/>
      <c r="QP61" s="8"/>
      <c r="QQ61" s="8"/>
      <c r="QR61" s="8"/>
      <c r="QS61" s="8"/>
      <c r="QT61" s="8"/>
      <c r="QU61" s="8"/>
      <c r="QV61" s="8"/>
      <c r="QW61" s="8"/>
      <c r="QX61" s="8"/>
      <c r="QY61" s="8"/>
      <c r="QZ61" s="8"/>
      <c r="RA61" s="8"/>
      <c r="RB61" s="8"/>
      <c r="RC61" s="8"/>
      <c r="RD61" s="8"/>
      <c r="RE61" s="8"/>
      <c r="RF61" s="8"/>
      <c r="RG61" s="8"/>
      <c r="RH61" s="8"/>
      <c r="RI61" s="8"/>
      <c r="RJ61" s="8"/>
      <c r="RK61" s="8"/>
      <c r="RL61" s="8"/>
      <c r="RM61" s="8"/>
      <c r="RN61" s="8"/>
      <c r="RO61" s="8"/>
      <c r="RP61" s="8"/>
      <c r="RQ61" s="8"/>
      <c r="RR61" s="8"/>
      <c r="RS61" s="8"/>
      <c r="RT61" s="8"/>
      <c r="RU61" s="8"/>
      <c r="RV61" s="8"/>
      <c r="RW61" s="8"/>
      <c r="RX61" s="8"/>
      <c r="RY61" s="8"/>
      <c r="RZ61" s="8"/>
      <c r="SA61" s="8"/>
      <c r="SB61" s="8"/>
      <c r="SC61" s="8"/>
      <c r="SD61" s="8"/>
      <c r="SE61" s="8"/>
      <c r="SF61" s="8"/>
      <c r="SG61" s="8"/>
      <c r="SH61" s="8"/>
      <c r="SI61" s="8"/>
      <c r="SJ61" s="8"/>
      <c r="SK61" s="8"/>
      <c r="SL61" s="8"/>
      <c r="SM61" s="8"/>
      <c r="SN61" s="8"/>
      <c r="SO61" s="8"/>
      <c r="SP61" s="8"/>
      <c r="SQ61" s="8"/>
      <c r="SR61" s="8"/>
      <c r="SS61" s="8"/>
      <c r="ST61" s="8"/>
      <c r="SU61" s="8"/>
      <c r="SV61" s="8"/>
      <c r="SW61" s="8"/>
      <c r="SX61" s="8"/>
      <c r="SY61" s="8"/>
      <c r="SZ61" s="8"/>
      <c r="TA61" s="8"/>
      <c r="TB61" s="8"/>
      <c r="TC61" s="8"/>
      <c r="TD61" s="8"/>
      <c r="TE61" s="8"/>
      <c r="TF61" s="8"/>
      <c r="TG61" s="8"/>
      <c r="TH61" s="8"/>
      <c r="TI61" s="8"/>
      <c r="TJ61" s="8"/>
      <c r="TK61" s="8"/>
      <c r="TL61" s="8"/>
      <c r="TM61" s="8"/>
      <c r="TN61" s="8"/>
      <c r="TO61" s="8"/>
      <c r="TP61" s="8"/>
      <c r="TQ61" s="8"/>
      <c r="TR61" s="8"/>
      <c r="TS61" s="8"/>
      <c r="TT61" s="8"/>
      <c r="TU61" s="8"/>
      <c r="TV61" s="8"/>
      <c r="TW61" s="8"/>
      <c r="TX61" s="8"/>
      <c r="TY61" s="8"/>
      <c r="TZ61" s="8"/>
      <c r="UA61" s="8"/>
      <c r="UB61" s="8"/>
      <c r="UC61" s="8"/>
      <c r="UD61" s="8"/>
      <c r="UE61" s="8"/>
      <c r="UF61" s="8"/>
      <c r="UG61" s="8"/>
      <c r="UH61" s="8"/>
      <c r="UI61" s="8"/>
      <c r="UJ61" s="8"/>
      <c r="UK61" s="8"/>
      <c r="UL61" s="8"/>
      <c r="UM61" s="8"/>
      <c r="UN61" s="8"/>
      <c r="UO61" s="8"/>
      <c r="UP61" s="8"/>
      <c r="UQ61" s="8"/>
      <c r="UR61" s="8"/>
      <c r="US61" s="8"/>
      <c r="UT61" s="8"/>
      <c r="UU61" s="8"/>
      <c r="UV61" s="8"/>
      <c r="UW61" s="8"/>
      <c r="UX61" s="8"/>
      <c r="UY61" s="8"/>
      <c r="UZ61" s="8"/>
      <c r="VA61" s="8"/>
      <c r="VB61" s="8"/>
      <c r="VC61" s="8"/>
      <c r="VD61" s="8"/>
      <c r="VE61" s="8"/>
      <c r="VF61" s="8"/>
      <c r="VG61" s="8"/>
      <c r="VH61" s="8"/>
      <c r="VI61" s="8"/>
      <c r="VJ61" s="8"/>
      <c r="VK61" s="8"/>
      <c r="VL61" s="8"/>
      <c r="VM61" s="8"/>
      <c r="VN61" s="8"/>
      <c r="VO61" s="8"/>
      <c r="VP61" s="8"/>
      <c r="VQ61" s="8"/>
      <c r="VR61" s="8"/>
      <c r="VS61" s="8"/>
      <c r="VT61" s="8"/>
      <c r="VU61" s="8"/>
      <c r="VV61" s="8"/>
      <c r="VW61" s="8"/>
      <c r="VX61" s="8"/>
      <c r="VY61" s="8"/>
      <c r="VZ61" s="8"/>
      <c r="WA61" s="8"/>
      <c r="WB61" s="8"/>
      <c r="WC61" s="8"/>
      <c r="WD61" s="8"/>
      <c r="WE61" s="8"/>
      <c r="WF61" s="8"/>
      <c r="WG61" s="8"/>
      <c r="WH61" s="8"/>
      <c r="WI61" s="8"/>
      <c r="WJ61" s="8"/>
      <c r="WK61" s="8"/>
      <c r="WL61" s="8"/>
      <c r="WM61" s="8"/>
      <c r="WN61" s="8"/>
      <c r="WO61" s="8"/>
      <c r="WP61" s="8"/>
      <c r="WQ61" s="8"/>
      <c r="WR61" s="8"/>
      <c r="WS61" s="8"/>
      <c r="WT61" s="8"/>
      <c r="WU61" s="8"/>
      <c r="WV61" s="8"/>
      <c r="WW61" s="8"/>
      <c r="WX61" s="8"/>
      <c r="WY61" s="8"/>
      <c r="WZ61" s="8"/>
      <c r="XA61" s="8"/>
      <c r="XB61" s="8"/>
      <c r="XC61" s="8"/>
      <c r="XD61" s="8"/>
      <c r="XE61" s="8"/>
      <c r="XF61" s="8"/>
      <c r="XG61" s="8"/>
      <c r="XH61" s="8"/>
      <c r="XI61" s="8"/>
      <c r="XJ61" s="8"/>
      <c r="XK61" s="8"/>
      <c r="XL61" s="8"/>
      <c r="XM61" s="8"/>
      <c r="XN61" s="8"/>
      <c r="XO61" s="8"/>
      <c r="XP61" s="8"/>
      <c r="XQ61" s="8"/>
      <c r="XR61" s="8"/>
      <c r="XS61" s="8"/>
      <c r="XT61" s="8"/>
      <c r="XU61" s="8"/>
      <c r="XV61" s="8"/>
      <c r="XW61" s="8"/>
      <c r="XX61" s="8"/>
      <c r="XY61" s="8"/>
      <c r="XZ61" s="8"/>
      <c r="YA61" s="8"/>
      <c r="YB61" s="8"/>
      <c r="YC61" s="8"/>
      <c r="YD61" s="8"/>
      <c r="YE61" s="8"/>
      <c r="YF61" s="8"/>
      <c r="YG61" s="8"/>
      <c r="YH61" s="8"/>
      <c r="YI61" s="8"/>
      <c r="YJ61" s="8"/>
      <c r="YK61" s="8"/>
      <c r="YL61" s="8"/>
      <c r="YM61" s="8"/>
      <c r="YN61" s="8"/>
      <c r="YO61" s="8"/>
      <c r="YP61" s="8"/>
      <c r="YQ61" s="8"/>
      <c r="YR61" s="8"/>
      <c r="YS61" s="8"/>
      <c r="YT61" s="8"/>
      <c r="YU61" s="8"/>
      <c r="YV61" s="8"/>
      <c r="YW61" s="8"/>
      <c r="YX61" s="8"/>
      <c r="YY61" s="8"/>
      <c r="YZ61" s="8"/>
      <c r="ZA61" s="8"/>
      <c r="ZB61" s="8"/>
      <c r="ZC61" s="8"/>
      <c r="ZD61" s="8"/>
      <c r="ZE61" s="8"/>
      <c r="ZF61" s="8"/>
      <c r="ZG61" s="8"/>
      <c r="ZH61" s="8"/>
      <c r="ZI61" s="8"/>
      <c r="ZJ61" s="8"/>
      <c r="ZK61" s="8"/>
      <c r="ZL61" s="8"/>
      <c r="ZM61" s="8"/>
      <c r="ZN61" s="8"/>
      <c r="ZO61" s="8"/>
      <c r="ZP61" s="8"/>
      <c r="ZQ61" s="8"/>
      <c r="ZR61" s="8"/>
      <c r="ZS61" s="8"/>
      <c r="ZT61" s="8"/>
      <c r="ZU61" s="8"/>
      <c r="ZV61" s="8"/>
      <c r="ZW61" s="8"/>
      <c r="ZX61" s="8"/>
      <c r="ZY61" s="8"/>
      <c r="ZZ61" s="8"/>
      <c r="AAA61" s="8"/>
      <c r="AAB61" s="8"/>
      <c r="AAC61" s="8"/>
      <c r="AAD61" s="8"/>
      <c r="AAE61" s="8"/>
      <c r="AAF61" s="8"/>
      <c r="AAG61" s="8"/>
      <c r="AAH61" s="8"/>
      <c r="AAI61" s="8"/>
      <c r="AAJ61" s="8"/>
      <c r="AAK61" s="8"/>
      <c r="AAL61" s="8"/>
      <c r="AAM61" s="8"/>
      <c r="AAN61" s="8"/>
      <c r="AAO61" s="8"/>
      <c r="AAP61" s="8"/>
      <c r="AAQ61" s="8"/>
      <c r="AAR61" s="8"/>
      <c r="AAS61" s="8"/>
      <c r="AAT61" s="8"/>
      <c r="AAU61" s="8"/>
      <c r="AAV61" s="8"/>
      <c r="AAW61" s="8"/>
      <c r="AAX61" s="8"/>
      <c r="AAY61" s="8"/>
      <c r="AAZ61" s="8"/>
      <c r="ABA61" s="8"/>
      <c r="ABB61" s="8"/>
      <c r="ABC61" s="8"/>
      <c r="ABD61" s="8"/>
      <c r="ABE61" s="8"/>
      <c r="ABF61" s="8"/>
      <c r="ABG61" s="8"/>
      <c r="ABH61" s="8"/>
      <c r="ABI61" s="8"/>
      <c r="ABJ61" s="8"/>
      <c r="ABK61" s="8"/>
      <c r="ABL61" s="8"/>
      <c r="ABM61" s="8"/>
      <c r="ABN61" s="8"/>
      <c r="ABO61" s="8"/>
      <c r="ABP61" s="8"/>
      <c r="ABQ61" s="8"/>
      <c r="ABR61" s="8"/>
      <c r="ABS61" s="8"/>
      <c r="ABT61" s="8"/>
      <c r="ABU61" s="8"/>
      <c r="ABV61" s="8"/>
      <c r="ABW61" s="8"/>
      <c r="ABX61" s="8"/>
      <c r="ABY61" s="8"/>
      <c r="ABZ61" s="8"/>
      <c r="ACA61" s="8"/>
      <c r="ACB61" s="8"/>
      <c r="ACC61" s="8"/>
      <c r="ACD61" s="8"/>
      <c r="ACE61" s="8"/>
      <c r="ACF61" s="8"/>
      <c r="ACG61" s="8"/>
      <c r="ACH61" s="8"/>
      <c r="ACI61" s="8"/>
      <c r="ACJ61" s="8"/>
      <c r="ACK61" s="8"/>
      <c r="ACL61" s="8"/>
      <c r="ACM61" s="8"/>
      <c r="ACN61" s="8"/>
      <c r="ACO61" s="8"/>
      <c r="ACP61" s="8"/>
      <c r="ACQ61" s="8"/>
      <c r="ACR61" s="8"/>
      <c r="ACS61" s="8"/>
      <c r="ACT61" s="8"/>
      <c r="ACU61" s="8"/>
      <c r="ACV61" s="8"/>
      <c r="ACW61" s="8"/>
      <c r="ACX61" s="8"/>
      <c r="ACY61" s="8"/>
      <c r="ACZ61" s="8"/>
      <c r="ADA61" s="8"/>
      <c r="ADB61" s="8"/>
      <c r="ADC61" s="8"/>
      <c r="ADD61" s="8"/>
      <c r="ADE61" s="8"/>
      <c r="ADF61" s="8"/>
      <c r="ADG61" s="8"/>
      <c r="ADH61" s="8"/>
      <c r="ADI61" s="8"/>
      <c r="ADJ61" s="8"/>
      <c r="ADK61" s="8"/>
      <c r="ADL61" s="8"/>
      <c r="ADM61" s="8"/>
      <c r="ADN61" s="8"/>
      <c r="ADO61" s="8"/>
      <c r="ADP61" s="8"/>
      <c r="ADQ61" s="8"/>
      <c r="ADR61" s="8"/>
      <c r="ADS61" s="8"/>
      <c r="ADT61" s="8"/>
      <c r="ADU61" s="8"/>
      <c r="ADV61" s="8"/>
      <c r="ADW61" s="8"/>
      <c r="ADX61" s="8"/>
      <c r="ADY61" s="8"/>
      <c r="ADZ61" s="8"/>
      <c r="AEA61" s="8"/>
      <c r="AEB61" s="8"/>
      <c r="AEC61" s="8"/>
      <c r="AED61" s="8"/>
      <c r="AEE61" s="8"/>
      <c r="AEF61" s="8"/>
      <c r="AEG61" s="8"/>
      <c r="AEH61" s="8"/>
      <c r="AEI61" s="8"/>
      <c r="AEJ61" s="8"/>
      <c r="AEK61" s="8"/>
      <c r="AEL61" s="8"/>
      <c r="AEM61" s="8"/>
      <c r="AEN61" s="8"/>
      <c r="AEO61" s="8"/>
      <c r="AEP61" s="8"/>
      <c r="AEQ61" s="8"/>
      <c r="AER61" s="8"/>
      <c r="AES61" s="8"/>
      <c r="AET61" s="8"/>
      <c r="AEU61" s="8"/>
      <c r="AEV61" s="8"/>
      <c r="AEW61" s="8"/>
      <c r="AEX61" s="8"/>
      <c r="AEY61" s="8"/>
      <c r="AEZ61" s="8"/>
      <c r="AFA61" s="8"/>
      <c r="AFB61" s="8"/>
      <c r="AFC61" s="8"/>
      <c r="AFD61" s="8"/>
      <c r="AFE61" s="8"/>
      <c r="AFF61" s="8"/>
      <c r="AFG61" s="8"/>
      <c r="AFH61" s="8"/>
      <c r="AFI61" s="8"/>
      <c r="AFJ61" s="8"/>
      <c r="AFK61" s="8"/>
      <c r="AFL61" s="8"/>
      <c r="AFM61" s="8"/>
      <c r="AFN61" s="8"/>
      <c r="AFO61" s="8"/>
      <c r="AFP61" s="8"/>
      <c r="AFQ61" s="8"/>
      <c r="AFR61" s="8"/>
      <c r="AFS61" s="8"/>
      <c r="AFT61" s="8"/>
      <c r="AFU61" s="8"/>
      <c r="AFV61" s="8"/>
      <c r="AFW61" s="8"/>
      <c r="AFX61" s="8"/>
      <c r="AFY61" s="8"/>
      <c r="AFZ61" s="8"/>
      <c r="AGA61" s="8"/>
      <c r="AGB61" s="8"/>
      <c r="AGC61" s="8"/>
      <c r="AGD61" s="8"/>
      <c r="AGE61" s="8"/>
      <c r="AGF61" s="8"/>
      <c r="AGG61" s="8"/>
      <c r="AGH61" s="8"/>
      <c r="AGI61" s="8"/>
    </row>
    <row r="62" spans="1:867" s="3" customFormat="1" ht="30" x14ac:dyDescent="0.25">
      <c r="A62" s="77">
        <f>A61+1</f>
        <v>24</v>
      </c>
      <c r="B62" s="152" t="s">
        <v>120</v>
      </c>
      <c r="C62" s="156" t="s">
        <v>3</v>
      </c>
      <c r="D62" s="153">
        <f>47599-1148</f>
        <v>46451</v>
      </c>
      <c r="E62" s="159" t="s">
        <v>14</v>
      </c>
      <c r="F62" s="13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  <c r="ND62" s="8"/>
      <c r="NE62" s="8"/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8"/>
      <c r="NQ62" s="8"/>
      <c r="NR62" s="8"/>
      <c r="NS62" s="8"/>
      <c r="NT62" s="8"/>
      <c r="NU62" s="8"/>
      <c r="NV62" s="8"/>
      <c r="NW62" s="8"/>
      <c r="NX62" s="8"/>
      <c r="NY62" s="8"/>
      <c r="NZ62" s="8"/>
      <c r="OA62" s="8"/>
      <c r="OB62" s="8"/>
      <c r="OC62" s="8"/>
      <c r="OD62" s="8"/>
      <c r="OE62" s="8"/>
      <c r="OF62" s="8"/>
      <c r="OG62" s="8"/>
      <c r="OH62" s="8"/>
      <c r="OI62" s="8"/>
      <c r="OJ62" s="8"/>
      <c r="OK62" s="8"/>
      <c r="OL62" s="8"/>
      <c r="OM62" s="8"/>
      <c r="ON62" s="8"/>
      <c r="OO62" s="8"/>
      <c r="OP62" s="8"/>
      <c r="OQ62" s="8"/>
      <c r="OR62" s="8"/>
      <c r="OS62" s="8"/>
      <c r="OT62" s="8"/>
      <c r="OU62" s="8"/>
      <c r="OV62" s="8"/>
      <c r="OW62" s="8"/>
      <c r="OX62" s="8"/>
      <c r="OY62" s="8"/>
      <c r="OZ62" s="8"/>
      <c r="PA62" s="8"/>
      <c r="PB62" s="8"/>
      <c r="PC62" s="8"/>
      <c r="PD62" s="8"/>
      <c r="PE62" s="8"/>
      <c r="PF62" s="8"/>
      <c r="PG62" s="8"/>
      <c r="PH62" s="8"/>
      <c r="PI62" s="8"/>
      <c r="PJ62" s="8"/>
      <c r="PK62" s="8"/>
      <c r="PL62" s="8"/>
      <c r="PM62" s="8"/>
      <c r="PN62" s="8"/>
      <c r="PO62" s="8"/>
      <c r="PP62" s="8"/>
      <c r="PQ62" s="8"/>
      <c r="PR62" s="8"/>
      <c r="PS62" s="8"/>
      <c r="PT62" s="8"/>
      <c r="PU62" s="8"/>
      <c r="PV62" s="8"/>
      <c r="PW62" s="8"/>
      <c r="PX62" s="8"/>
      <c r="PY62" s="8"/>
      <c r="PZ62" s="8"/>
      <c r="QA62" s="8"/>
      <c r="QB62" s="8"/>
      <c r="QC62" s="8"/>
      <c r="QD62" s="8"/>
      <c r="QE62" s="8"/>
      <c r="QF62" s="8"/>
      <c r="QG62" s="8"/>
      <c r="QH62" s="8"/>
      <c r="QI62" s="8"/>
      <c r="QJ62" s="8"/>
      <c r="QK62" s="8"/>
      <c r="QL62" s="8"/>
      <c r="QM62" s="8"/>
      <c r="QN62" s="8"/>
      <c r="QO62" s="8"/>
      <c r="QP62" s="8"/>
      <c r="QQ62" s="8"/>
      <c r="QR62" s="8"/>
      <c r="QS62" s="8"/>
      <c r="QT62" s="8"/>
      <c r="QU62" s="8"/>
      <c r="QV62" s="8"/>
      <c r="QW62" s="8"/>
      <c r="QX62" s="8"/>
      <c r="QY62" s="8"/>
      <c r="QZ62" s="8"/>
      <c r="RA62" s="8"/>
      <c r="RB62" s="8"/>
      <c r="RC62" s="8"/>
      <c r="RD62" s="8"/>
      <c r="RE62" s="8"/>
      <c r="RF62" s="8"/>
      <c r="RG62" s="8"/>
      <c r="RH62" s="8"/>
      <c r="RI62" s="8"/>
      <c r="RJ62" s="8"/>
      <c r="RK62" s="8"/>
      <c r="RL62" s="8"/>
      <c r="RM62" s="8"/>
      <c r="RN62" s="8"/>
      <c r="RO62" s="8"/>
      <c r="RP62" s="8"/>
      <c r="RQ62" s="8"/>
      <c r="RR62" s="8"/>
      <c r="RS62" s="8"/>
      <c r="RT62" s="8"/>
      <c r="RU62" s="8"/>
      <c r="RV62" s="8"/>
      <c r="RW62" s="8"/>
      <c r="RX62" s="8"/>
      <c r="RY62" s="8"/>
      <c r="RZ62" s="8"/>
      <c r="SA62" s="8"/>
      <c r="SB62" s="8"/>
      <c r="SC62" s="8"/>
      <c r="SD62" s="8"/>
      <c r="SE62" s="8"/>
      <c r="SF62" s="8"/>
      <c r="SG62" s="8"/>
      <c r="SH62" s="8"/>
      <c r="SI62" s="8"/>
      <c r="SJ62" s="8"/>
      <c r="SK62" s="8"/>
      <c r="SL62" s="8"/>
      <c r="SM62" s="8"/>
      <c r="SN62" s="8"/>
      <c r="SO62" s="8"/>
      <c r="SP62" s="8"/>
      <c r="SQ62" s="8"/>
      <c r="SR62" s="8"/>
      <c r="SS62" s="8"/>
      <c r="ST62" s="8"/>
      <c r="SU62" s="8"/>
      <c r="SV62" s="8"/>
      <c r="SW62" s="8"/>
      <c r="SX62" s="8"/>
      <c r="SY62" s="8"/>
      <c r="SZ62" s="8"/>
      <c r="TA62" s="8"/>
      <c r="TB62" s="8"/>
      <c r="TC62" s="8"/>
      <c r="TD62" s="8"/>
      <c r="TE62" s="8"/>
      <c r="TF62" s="8"/>
      <c r="TG62" s="8"/>
      <c r="TH62" s="8"/>
      <c r="TI62" s="8"/>
      <c r="TJ62" s="8"/>
      <c r="TK62" s="8"/>
      <c r="TL62" s="8"/>
      <c r="TM62" s="8"/>
      <c r="TN62" s="8"/>
      <c r="TO62" s="8"/>
      <c r="TP62" s="8"/>
      <c r="TQ62" s="8"/>
      <c r="TR62" s="8"/>
      <c r="TS62" s="8"/>
      <c r="TT62" s="8"/>
      <c r="TU62" s="8"/>
      <c r="TV62" s="8"/>
      <c r="TW62" s="8"/>
      <c r="TX62" s="8"/>
      <c r="TY62" s="8"/>
      <c r="TZ62" s="8"/>
      <c r="UA62" s="8"/>
      <c r="UB62" s="8"/>
      <c r="UC62" s="8"/>
      <c r="UD62" s="8"/>
      <c r="UE62" s="8"/>
      <c r="UF62" s="8"/>
      <c r="UG62" s="8"/>
      <c r="UH62" s="8"/>
      <c r="UI62" s="8"/>
      <c r="UJ62" s="8"/>
      <c r="UK62" s="8"/>
      <c r="UL62" s="8"/>
      <c r="UM62" s="8"/>
      <c r="UN62" s="8"/>
      <c r="UO62" s="8"/>
      <c r="UP62" s="8"/>
      <c r="UQ62" s="8"/>
      <c r="UR62" s="8"/>
      <c r="US62" s="8"/>
      <c r="UT62" s="8"/>
      <c r="UU62" s="8"/>
      <c r="UV62" s="8"/>
      <c r="UW62" s="8"/>
      <c r="UX62" s="8"/>
      <c r="UY62" s="8"/>
      <c r="UZ62" s="8"/>
      <c r="VA62" s="8"/>
      <c r="VB62" s="8"/>
      <c r="VC62" s="8"/>
      <c r="VD62" s="8"/>
      <c r="VE62" s="8"/>
      <c r="VF62" s="8"/>
      <c r="VG62" s="8"/>
      <c r="VH62" s="8"/>
      <c r="VI62" s="8"/>
      <c r="VJ62" s="8"/>
      <c r="VK62" s="8"/>
      <c r="VL62" s="8"/>
      <c r="VM62" s="8"/>
      <c r="VN62" s="8"/>
      <c r="VO62" s="8"/>
      <c r="VP62" s="8"/>
      <c r="VQ62" s="8"/>
      <c r="VR62" s="8"/>
      <c r="VS62" s="8"/>
      <c r="VT62" s="8"/>
      <c r="VU62" s="8"/>
      <c r="VV62" s="8"/>
      <c r="VW62" s="8"/>
      <c r="VX62" s="8"/>
      <c r="VY62" s="8"/>
      <c r="VZ62" s="8"/>
      <c r="WA62" s="8"/>
      <c r="WB62" s="8"/>
      <c r="WC62" s="8"/>
      <c r="WD62" s="8"/>
      <c r="WE62" s="8"/>
      <c r="WF62" s="8"/>
      <c r="WG62" s="8"/>
      <c r="WH62" s="8"/>
      <c r="WI62" s="8"/>
      <c r="WJ62" s="8"/>
      <c r="WK62" s="8"/>
      <c r="WL62" s="8"/>
      <c r="WM62" s="8"/>
      <c r="WN62" s="8"/>
      <c r="WO62" s="8"/>
      <c r="WP62" s="8"/>
      <c r="WQ62" s="8"/>
      <c r="WR62" s="8"/>
      <c r="WS62" s="8"/>
      <c r="WT62" s="8"/>
      <c r="WU62" s="8"/>
      <c r="WV62" s="8"/>
      <c r="WW62" s="8"/>
      <c r="WX62" s="8"/>
      <c r="WY62" s="8"/>
      <c r="WZ62" s="8"/>
      <c r="XA62" s="8"/>
      <c r="XB62" s="8"/>
      <c r="XC62" s="8"/>
      <c r="XD62" s="8"/>
      <c r="XE62" s="8"/>
      <c r="XF62" s="8"/>
      <c r="XG62" s="8"/>
      <c r="XH62" s="8"/>
      <c r="XI62" s="8"/>
      <c r="XJ62" s="8"/>
      <c r="XK62" s="8"/>
      <c r="XL62" s="8"/>
      <c r="XM62" s="8"/>
      <c r="XN62" s="8"/>
      <c r="XO62" s="8"/>
      <c r="XP62" s="8"/>
      <c r="XQ62" s="8"/>
      <c r="XR62" s="8"/>
      <c r="XS62" s="8"/>
      <c r="XT62" s="8"/>
      <c r="XU62" s="8"/>
      <c r="XV62" s="8"/>
      <c r="XW62" s="8"/>
      <c r="XX62" s="8"/>
      <c r="XY62" s="8"/>
      <c r="XZ62" s="8"/>
      <c r="YA62" s="8"/>
      <c r="YB62" s="8"/>
      <c r="YC62" s="8"/>
      <c r="YD62" s="8"/>
      <c r="YE62" s="8"/>
      <c r="YF62" s="8"/>
      <c r="YG62" s="8"/>
      <c r="YH62" s="8"/>
      <c r="YI62" s="8"/>
      <c r="YJ62" s="8"/>
      <c r="YK62" s="8"/>
      <c r="YL62" s="8"/>
      <c r="YM62" s="8"/>
      <c r="YN62" s="8"/>
      <c r="YO62" s="8"/>
      <c r="YP62" s="8"/>
      <c r="YQ62" s="8"/>
      <c r="YR62" s="8"/>
      <c r="YS62" s="8"/>
      <c r="YT62" s="8"/>
      <c r="YU62" s="8"/>
      <c r="YV62" s="8"/>
      <c r="YW62" s="8"/>
      <c r="YX62" s="8"/>
      <c r="YY62" s="8"/>
      <c r="YZ62" s="8"/>
      <c r="ZA62" s="8"/>
      <c r="ZB62" s="8"/>
      <c r="ZC62" s="8"/>
      <c r="ZD62" s="8"/>
      <c r="ZE62" s="8"/>
      <c r="ZF62" s="8"/>
      <c r="ZG62" s="8"/>
      <c r="ZH62" s="8"/>
      <c r="ZI62" s="8"/>
      <c r="ZJ62" s="8"/>
      <c r="ZK62" s="8"/>
      <c r="ZL62" s="8"/>
      <c r="ZM62" s="8"/>
      <c r="ZN62" s="8"/>
      <c r="ZO62" s="8"/>
      <c r="ZP62" s="8"/>
      <c r="ZQ62" s="8"/>
      <c r="ZR62" s="8"/>
      <c r="ZS62" s="8"/>
      <c r="ZT62" s="8"/>
      <c r="ZU62" s="8"/>
      <c r="ZV62" s="8"/>
      <c r="ZW62" s="8"/>
      <c r="ZX62" s="8"/>
      <c r="ZY62" s="8"/>
      <c r="ZZ62" s="8"/>
      <c r="AAA62" s="8"/>
      <c r="AAB62" s="8"/>
      <c r="AAC62" s="8"/>
      <c r="AAD62" s="8"/>
      <c r="AAE62" s="8"/>
      <c r="AAF62" s="8"/>
      <c r="AAG62" s="8"/>
      <c r="AAH62" s="8"/>
      <c r="AAI62" s="8"/>
      <c r="AAJ62" s="8"/>
      <c r="AAK62" s="8"/>
      <c r="AAL62" s="8"/>
      <c r="AAM62" s="8"/>
      <c r="AAN62" s="8"/>
      <c r="AAO62" s="8"/>
      <c r="AAP62" s="8"/>
      <c r="AAQ62" s="8"/>
      <c r="AAR62" s="8"/>
      <c r="AAS62" s="8"/>
      <c r="AAT62" s="8"/>
      <c r="AAU62" s="8"/>
      <c r="AAV62" s="8"/>
      <c r="AAW62" s="8"/>
      <c r="AAX62" s="8"/>
      <c r="AAY62" s="8"/>
      <c r="AAZ62" s="8"/>
      <c r="ABA62" s="8"/>
      <c r="ABB62" s="8"/>
      <c r="ABC62" s="8"/>
      <c r="ABD62" s="8"/>
      <c r="ABE62" s="8"/>
      <c r="ABF62" s="8"/>
      <c r="ABG62" s="8"/>
      <c r="ABH62" s="8"/>
      <c r="ABI62" s="8"/>
      <c r="ABJ62" s="8"/>
      <c r="ABK62" s="8"/>
      <c r="ABL62" s="8"/>
      <c r="ABM62" s="8"/>
      <c r="ABN62" s="8"/>
      <c r="ABO62" s="8"/>
      <c r="ABP62" s="8"/>
      <c r="ABQ62" s="8"/>
      <c r="ABR62" s="8"/>
      <c r="ABS62" s="8"/>
      <c r="ABT62" s="8"/>
      <c r="ABU62" s="8"/>
      <c r="ABV62" s="8"/>
      <c r="ABW62" s="8"/>
      <c r="ABX62" s="8"/>
      <c r="ABY62" s="8"/>
      <c r="ABZ62" s="8"/>
      <c r="ACA62" s="8"/>
      <c r="ACB62" s="8"/>
      <c r="ACC62" s="8"/>
      <c r="ACD62" s="8"/>
      <c r="ACE62" s="8"/>
      <c r="ACF62" s="8"/>
      <c r="ACG62" s="8"/>
      <c r="ACH62" s="8"/>
      <c r="ACI62" s="8"/>
      <c r="ACJ62" s="8"/>
      <c r="ACK62" s="8"/>
      <c r="ACL62" s="8"/>
      <c r="ACM62" s="8"/>
      <c r="ACN62" s="8"/>
      <c r="ACO62" s="8"/>
      <c r="ACP62" s="8"/>
      <c r="ACQ62" s="8"/>
      <c r="ACR62" s="8"/>
      <c r="ACS62" s="8"/>
      <c r="ACT62" s="8"/>
      <c r="ACU62" s="8"/>
      <c r="ACV62" s="8"/>
      <c r="ACW62" s="8"/>
      <c r="ACX62" s="8"/>
      <c r="ACY62" s="8"/>
      <c r="ACZ62" s="8"/>
      <c r="ADA62" s="8"/>
      <c r="ADB62" s="8"/>
      <c r="ADC62" s="8"/>
      <c r="ADD62" s="8"/>
      <c r="ADE62" s="8"/>
      <c r="ADF62" s="8"/>
      <c r="ADG62" s="8"/>
      <c r="ADH62" s="8"/>
      <c r="ADI62" s="8"/>
      <c r="ADJ62" s="8"/>
      <c r="ADK62" s="8"/>
      <c r="ADL62" s="8"/>
      <c r="ADM62" s="8"/>
      <c r="ADN62" s="8"/>
      <c r="ADO62" s="8"/>
      <c r="ADP62" s="8"/>
      <c r="ADQ62" s="8"/>
      <c r="ADR62" s="8"/>
      <c r="ADS62" s="8"/>
      <c r="ADT62" s="8"/>
      <c r="ADU62" s="8"/>
      <c r="ADV62" s="8"/>
      <c r="ADW62" s="8"/>
      <c r="ADX62" s="8"/>
      <c r="ADY62" s="8"/>
      <c r="ADZ62" s="8"/>
      <c r="AEA62" s="8"/>
      <c r="AEB62" s="8"/>
      <c r="AEC62" s="8"/>
      <c r="AED62" s="8"/>
      <c r="AEE62" s="8"/>
      <c r="AEF62" s="8"/>
      <c r="AEG62" s="8"/>
      <c r="AEH62" s="8"/>
      <c r="AEI62" s="8"/>
      <c r="AEJ62" s="8"/>
      <c r="AEK62" s="8"/>
      <c r="AEL62" s="8"/>
      <c r="AEM62" s="8"/>
      <c r="AEN62" s="8"/>
      <c r="AEO62" s="8"/>
      <c r="AEP62" s="8"/>
      <c r="AEQ62" s="8"/>
      <c r="AER62" s="8"/>
      <c r="AES62" s="8"/>
      <c r="AET62" s="8"/>
      <c r="AEU62" s="8"/>
      <c r="AEV62" s="8"/>
      <c r="AEW62" s="8"/>
      <c r="AEX62" s="8"/>
      <c r="AEY62" s="8"/>
      <c r="AEZ62" s="8"/>
      <c r="AFA62" s="8"/>
      <c r="AFB62" s="8"/>
      <c r="AFC62" s="8"/>
      <c r="AFD62" s="8"/>
      <c r="AFE62" s="8"/>
      <c r="AFF62" s="8"/>
      <c r="AFG62" s="8"/>
      <c r="AFH62" s="8"/>
      <c r="AFI62" s="8"/>
      <c r="AFJ62" s="8"/>
      <c r="AFK62" s="8"/>
      <c r="AFL62" s="8"/>
      <c r="AFM62" s="8"/>
      <c r="AFN62" s="8"/>
      <c r="AFO62" s="8"/>
      <c r="AFP62" s="8"/>
      <c r="AFQ62" s="8"/>
      <c r="AFR62" s="8"/>
      <c r="AFS62" s="8"/>
      <c r="AFT62" s="8"/>
      <c r="AFU62" s="8"/>
      <c r="AFV62" s="8"/>
      <c r="AFW62" s="8"/>
      <c r="AFX62" s="8"/>
      <c r="AFY62" s="8"/>
      <c r="AFZ62" s="8"/>
      <c r="AGA62" s="8"/>
      <c r="AGB62" s="8"/>
      <c r="AGC62" s="8"/>
      <c r="AGD62" s="8"/>
      <c r="AGE62" s="8"/>
      <c r="AGF62" s="8"/>
      <c r="AGG62" s="8"/>
      <c r="AGH62" s="8"/>
      <c r="AGI62" s="8"/>
    </row>
    <row r="63" spans="1:867" s="3" customFormat="1" x14ac:dyDescent="0.25">
      <c r="A63" s="77">
        <f>A62+1</f>
        <v>25</v>
      </c>
      <c r="B63" s="152" t="s">
        <v>157</v>
      </c>
      <c r="C63" s="156" t="s">
        <v>4</v>
      </c>
      <c r="D63" s="153">
        <f>71*210+12.5*75.5+20*20</f>
        <v>16253.75</v>
      </c>
      <c r="E63" s="82"/>
      <c r="F63" s="135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  <c r="XL63" s="8"/>
      <c r="XM63" s="8"/>
      <c r="XN63" s="8"/>
      <c r="XO63" s="8"/>
      <c r="XP63" s="8"/>
      <c r="XQ63" s="8"/>
      <c r="XR63" s="8"/>
      <c r="XS63" s="8"/>
      <c r="XT63" s="8"/>
      <c r="XU63" s="8"/>
      <c r="XV63" s="8"/>
      <c r="XW63" s="8"/>
      <c r="XX63" s="8"/>
      <c r="XY63" s="8"/>
      <c r="XZ63" s="8"/>
      <c r="YA63" s="8"/>
      <c r="YB63" s="8"/>
      <c r="YC63" s="8"/>
      <c r="YD63" s="8"/>
      <c r="YE63" s="8"/>
      <c r="YF63" s="8"/>
      <c r="YG63" s="8"/>
      <c r="YH63" s="8"/>
      <c r="YI63" s="8"/>
      <c r="YJ63" s="8"/>
      <c r="YK63" s="8"/>
      <c r="YL63" s="8"/>
      <c r="YM63" s="8"/>
      <c r="YN63" s="8"/>
      <c r="YO63" s="8"/>
      <c r="YP63" s="8"/>
      <c r="YQ63" s="8"/>
      <c r="YR63" s="8"/>
      <c r="YS63" s="8"/>
      <c r="YT63" s="8"/>
      <c r="YU63" s="8"/>
      <c r="YV63" s="8"/>
      <c r="YW63" s="8"/>
      <c r="YX63" s="8"/>
      <c r="YY63" s="8"/>
      <c r="YZ63" s="8"/>
      <c r="ZA63" s="8"/>
      <c r="ZB63" s="8"/>
      <c r="ZC63" s="8"/>
      <c r="ZD63" s="8"/>
      <c r="ZE63" s="8"/>
      <c r="ZF63" s="8"/>
      <c r="ZG63" s="8"/>
      <c r="ZH63" s="8"/>
      <c r="ZI63" s="8"/>
      <c r="ZJ63" s="8"/>
      <c r="ZK63" s="8"/>
      <c r="ZL63" s="8"/>
      <c r="ZM63" s="8"/>
      <c r="ZN63" s="8"/>
      <c r="ZO63" s="8"/>
      <c r="ZP63" s="8"/>
      <c r="ZQ63" s="8"/>
      <c r="ZR63" s="8"/>
      <c r="ZS63" s="8"/>
      <c r="ZT63" s="8"/>
      <c r="ZU63" s="8"/>
      <c r="ZV63" s="8"/>
      <c r="ZW63" s="8"/>
      <c r="ZX63" s="8"/>
      <c r="ZY63" s="8"/>
      <c r="ZZ63" s="8"/>
      <c r="AAA63" s="8"/>
      <c r="AAB63" s="8"/>
      <c r="AAC63" s="8"/>
      <c r="AAD63" s="8"/>
      <c r="AAE63" s="8"/>
      <c r="AAF63" s="8"/>
      <c r="AAG63" s="8"/>
      <c r="AAH63" s="8"/>
      <c r="AAI63" s="8"/>
      <c r="AAJ63" s="8"/>
      <c r="AAK63" s="8"/>
      <c r="AAL63" s="8"/>
      <c r="AAM63" s="8"/>
      <c r="AAN63" s="8"/>
      <c r="AAO63" s="8"/>
      <c r="AAP63" s="8"/>
      <c r="AAQ63" s="8"/>
      <c r="AAR63" s="8"/>
      <c r="AAS63" s="8"/>
      <c r="AAT63" s="8"/>
      <c r="AAU63" s="8"/>
      <c r="AAV63" s="8"/>
      <c r="AAW63" s="8"/>
      <c r="AAX63" s="8"/>
      <c r="AAY63" s="8"/>
      <c r="AAZ63" s="8"/>
      <c r="ABA63" s="8"/>
      <c r="ABB63" s="8"/>
      <c r="ABC63" s="8"/>
      <c r="ABD63" s="8"/>
      <c r="ABE63" s="8"/>
      <c r="ABF63" s="8"/>
      <c r="ABG63" s="8"/>
      <c r="ABH63" s="8"/>
      <c r="ABI63" s="8"/>
      <c r="ABJ63" s="8"/>
      <c r="ABK63" s="8"/>
      <c r="ABL63" s="8"/>
      <c r="ABM63" s="8"/>
      <c r="ABN63" s="8"/>
      <c r="ABO63" s="8"/>
      <c r="ABP63" s="8"/>
      <c r="ABQ63" s="8"/>
      <c r="ABR63" s="8"/>
      <c r="ABS63" s="8"/>
      <c r="ABT63" s="8"/>
      <c r="ABU63" s="8"/>
      <c r="ABV63" s="8"/>
      <c r="ABW63" s="8"/>
      <c r="ABX63" s="8"/>
      <c r="ABY63" s="8"/>
      <c r="ABZ63" s="8"/>
      <c r="ACA63" s="8"/>
      <c r="ACB63" s="8"/>
      <c r="ACC63" s="8"/>
      <c r="ACD63" s="8"/>
      <c r="ACE63" s="8"/>
      <c r="ACF63" s="8"/>
      <c r="ACG63" s="8"/>
      <c r="ACH63" s="8"/>
      <c r="ACI63" s="8"/>
      <c r="ACJ63" s="8"/>
      <c r="ACK63" s="8"/>
      <c r="ACL63" s="8"/>
      <c r="ACM63" s="8"/>
      <c r="ACN63" s="8"/>
      <c r="ACO63" s="8"/>
      <c r="ACP63" s="8"/>
      <c r="ACQ63" s="8"/>
      <c r="ACR63" s="8"/>
      <c r="ACS63" s="8"/>
      <c r="ACT63" s="8"/>
      <c r="ACU63" s="8"/>
      <c r="ACV63" s="8"/>
      <c r="ACW63" s="8"/>
      <c r="ACX63" s="8"/>
      <c r="ACY63" s="8"/>
      <c r="ACZ63" s="8"/>
      <c r="ADA63" s="8"/>
      <c r="ADB63" s="8"/>
      <c r="ADC63" s="8"/>
      <c r="ADD63" s="8"/>
      <c r="ADE63" s="8"/>
      <c r="ADF63" s="8"/>
      <c r="ADG63" s="8"/>
      <c r="ADH63" s="8"/>
      <c r="ADI63" s="8"/>
      <c r="ADJ63" s="8"/>
      <c r="ADK63" s="8"/>
      <c r="ADL63" s="8"/>
      <c r="ADM63" s="8"/>
      <c r="ADN63" s="8"/>
      <c r="ADO63" s="8"/>
      <c r="ADP63" s="8"/>
      <c r="ADQ63" s="8"/>
      <c r="ADR63" s="8"/>
      <c r="ADS63" s="8"/>
      <c r="ADT63" s="8"/>
      <c r="ADU63" s="8"/>
      <c r="ADV63" s="8"/>
      <c r="ADW63" s="8"/>
      <c r="ADX63" s="8"/>
      <c r="ADY63" s="8"/>
      <c r="ADZ63" s="8"/>
      <c r="AEA63" s="8"/>
      <c r="AEB63" s="8"/>
      <c r="AEC63" s="8"/>
      <c r="AED63" s="8"/>
      <c r="AEE63" s="8"/>
      <c r="AEF63" s="8"/>
      <c r="AEG63" s="8"/>
      <c r="AEH63" s="8"/>
      <c r="AEI63" s="8"/>
      <c r="AEJ63" s="8"/>
      <c r="AEK63" s="8"/>
      <c r="AEL63" s="8"/>
      <c r="AEM63" s="8"/>
      <c r="AEN63" s="8"/>
      <c r="AEO63" s="8"/>
      <c r="AEP63" s="8"/>
      <c r="AEQ63" s="8"/>
      <c r="AER63" s="8"/>
      <c r="AES63" s="8"/>
      <c r="AET63" s="8"/>
      <c r="AEU63" s="8"/>
      <c r="AEV63" s="8"/>
      <c r="AEW63" s="8"/>
      <c r="AEX63" s="8"/>
      <c r="AEY63" s="8"/>
      <c r="AEZ63" s="8"/>
      <c r="AFA63" s="8"/>
      <c r="AFB63" s="8"/>
      <c r="AFC63" s="8"/>
      <c r="AFD63" s="8"/>
      <c r="AFE63" s="8"/>
      <c r="AFF63" s="8"/>
      <c r="AFG63" s="8"/>
      <c r="AFH63" s="8"/>
      <c r="AFI63" s="8"/>
      <c r="AFJ63" s="8"/>
      <c r="AFK63" s="8"/>
      <c r="AFL63" s="8"/>
      <c r="AFM63" s="8"/>
      <c r="AFN63" s="8"/>
      <c r="AFO63" s="8"/>
      <c r="AFP63" s="8"/>
      <c r="AFQ63" s="8"/>
      <c r="AFR63" s="8"/>
      <c r="AFS63" s="8"/>
      <c r="AFT63" s="8"/>
      <c r="AFU63" s="8"/>
      <c r="AFV63" s="8"/>
      <c r="AFW63" s="8"/>
      <c r="AFX63" s="8"/>
      <c r="AFY63" s="8"/>
      <c r="AFZ63" s="8"/>
      <c r="AGA63" s="8"/>
      <c r="AGB63" s="8"/>
      <c r="AGC63" s="8"/>
      <c r="AGD63" s="8"/>
      <c r="AGE63" s="8"/>
      <c r="AGF63" s="8"/>
      <c r="AGG63" s="8"/>
      <c r="AGH63" s="8"/>
      <c r="AGI63" s="8"/>
    </row>
    <row r="64" spans="1:867" s="3" customFormat="1" x14ac:dyDescent="0.25">
      <c r="A64" s="77">
        <f t="shared" ref="A64:A68" si="3">A63+1</f>
        <v>26</v>
      </c>
      <c r="B64" s="152" t="s">
        <v>119</v>
      </c>
      <c r="C64" s="156" t="s">
        <v>4</v>
      </c>
      <c r="D64" s="153">
        <f>(210+91)*2*4</f>
        <v>2408</v>
      </c>
      <c r="E64" s="82"/>
      <c r="F64" s="135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  <c r="OT64" s="8"/>
      <c r="OU64" s="8"/>
      <c r="OV64" s="8"/>
      <c r="OW64" s="8"/>
      <c r="OX64" s="8"/>
      <c r="OY64" s="8"/>
      <c r="OZ64" s="8"/>
      <c r="PA64" s="8"/>
      <c r="PB64" s="8"/>
      <c r="PC64" s="8"/>
      <c r="PD64" s="8"/>
      <c r="PE64" s="8"/>
      <c r="PF64" s="8"/>
      <c r="PG64" s="8"/>
      <c r="PH64" s="8"/>
      <c r="PI64" s="8"/>
      <c r="PJ64" s="8"/>
      <c r="PK64" s="8"/>
      <c r="PL64" s="8"/>
      <c r="PM64" s="8"/>
      <c r="PN64" s="8"/>
      <c r="PO64" s="8"/>
      <c r="PP64" s="8"/>
      <c r="PQ64" s="8"/>
      <c r="PR64" s="8"/>
      <c r="PS64" s="8"/>
      <c r="PT64" s="8"/>
      <c r="PU64" s="8"/>
      <c r="PV64" s="8"/>
      <c r="PW64" s="8"/>
      <c r="PX64" s="8"/>
      <c r="PY64" s="8"/>
      <c r="PZ64" s="8"/>
      <c r="QA64" s="8"/>
      <c r="QB64" s="8"/>
      <c r="QC64" s="8"/>
      <c r="QD64" s="8"/>
      <c r="QE64" s="8"/>
      <c r="QF64" s="8"/>
      <c r="QG64" s="8"/>
      <c r="QH64" s="8"/>
      <c r="QI64" s="8"/>
      <c r="QJ64" s="8"/>
      <c r="QK64" s="8"/>
      <c r="QL64" s="8"/>
      <c r="QM64" s="8"/>
      <c r="QN64" s="8"/>
      <c r="QO64" s="8"/>
      <c r="QP64" s="8"/>
      <c r="QQ64" s="8"/>
      <c r="QR64" s="8"/>
      <c r="QS64" s="8"/>
      <c r="QT64" s="8"/>
      <c r="QU64" s="8"/>
      <c r="QV64" s="8"/>
      <c r="QW64" s="8"/>
      <c r="QX64" s="8"/>
      <c r="QY64" s="8"/>
      <c r="QZ64" s="8"/>
      <c r="RA64" s="8"/>
      <c r="RB64" s="8"/>
      <c r="RC64" s="8"/>
      <c r="RD64" s="8"/>
      <c r="RE64" s="8"/>
      <c r="RF64" s="8"/>
      <c r="RG64" s="8"/>
      <c r="RH64" s="8"/>
      <c r="RI64" s="8"/>
      <c r="RJ64" s="8"/>
      <c r="RK64" s="8"/>
      <c r="RL64" s="8"/>
      <c r="RM64" s="8"/>
      <c r="RN64" s="8"/>
      <c r="RO64" s="8"/>
      <c r="RP64" s="8"/>
      <c r="RQ64" s="8"/>
      <c r="RR64" s="8"/>
      <c r="RS64" s="8"/>
      <c r="RT64" s="8"/>
      <c r="RU64" s="8"/>
      <c r="RV64" s="8"/>
      <c r="RW64" s="8"/>
      <c r="RX64" s="8"/>
      <c r="RY64" s="8"/>
      <c r="RZ64" s="8"/>
      <c r="SA64" s="8"/>
      <c r="SB64" s="8"/>
      <c r="SC64" s="8"/>
      <c r="SD64" s="8"/>
      <c r="SE64" s="8"/>
      <c r="SF64" s="8"/>
      <c r="SG64" s="8"/>
      <c r="SH64" s="8"/>
      <c r="SI64" s="8"/>
      <c r="SJ64" s="8"/>
      <c r="SK64" s="8"/>
      <c r="SL64" s="8"/>
      <c r="SM64" s="8"/>
      <c r="SN64" s="8"/>
      <c r="SO64" s="8"/>
      <c r="SP64" s="8"/>
      <c r="SQ64" s="8"/>
      <c r="SR64" s="8"/>
      <c r="SS64" s="8"/>
      <c r="ST64" s="8"/>
      <c r="SU64" s="8"/>
      <c r="SV64" s="8"/>
      <c r="SW64" s="8"/>
      <c r="SX64" s="8"/>
      <c r="SY64" s="8"/>
      <c r="SZ64" s="8"/>
      <c r="TA64" s="8"/>
      <c r="TB64" s="8"/>
      <c r="TC64" s="8"/>
      <c r="TD64" s="8"/>
      <c r="TE64" s="8"/>
      <c r="TF64" s="8"/>
      <c r="TG64" s="8"/>
      <c r="TH64" s="8"/>
      <c r="TI64" s="8"/>
      <c r="TJ64" s="8"/>
      <c r="TK64" s="8"/>
      <c r="TL64" s="8"/>
      <c r="TM64" s="8"/>
      <c r="TN64" s="8"/>
      <c r="TO64" s="8"/>
      <c r="TP64" s="8"/>
      <c r="TQ64" s="8"/>
      <c r="TR64" s="8"/>
      <c r="TS64" s="8"/>
      <c r="TT64" s="8"/>
      <c r="TU64" s="8"/>
      <c r="TV64" s="8"/>
      <c r="TW64" s="8"/>
      <c r="TX64" s="8"/>
      <c r="TY64" s="8"/>
      <c r="TZ64" s="8"/>
      <c r="UA64" s="8"/>
      <c r="UB64" s="8"/>
      <c r="UC64" s="8"/>
      <c r="UD64" s="8"/>
      <c r="UE64" s="8"/>
      <c r="UF64" s="8"/>
      <c r="UG64" s="8"/>
      <c r="UH64" s="8"/>
      <c r="UI64" s="8"/>
      <c r="UJ64" s="8"/>
      <c r="UK64" s="8"/>
      <c r="UL64" s="8"/>
      <c r="UM64" s="8"/>
      <c r="UN64" s="8"/>
      <c r="UO64" s="8"/>
      <c r="UP64" s="8"/>
      <c r="UQ64" s="8"/>
      <c r="UR64" s="8"/>
      <c r="US64" s="8"/>
      <c r="UT64" s="8"/>
      <c r="UU64" s="8"/>
      <c r="UV64" s="8"/>
      <c r="UW64" s="8"/>
      <c r="UX64" s="8"/>
      <c r="UY64" s="8"/>
      <c r="UZ64" s="8"/>
      <c r="VA64" s="8"/>
      <c r="VB64" s="8"/>
      <c r="VC64" s="8"/>
      <c r="VD64" s="8"/>
      <c r="VE64" s="8"/>
      <c r="VF64" s="8"/>
      <c r="VG64" s="8"/>
      <c r="VH64" s="8"/>
      <c r="VI64" s="8"/>
      <c r="VJ64" s="8"/>
      <c r="VK64" s="8"/>
      <c r="VL64" s="8"/>
      <c r="VM64" s="8"/>
      <c r="VN64" s="8"/>
      <c r="VO64" s="8"/>
      <c r="VP64" s="8"/>
      <c r="VQ64" s="8"/>
      <c r="VR64" s="8"/>
      <c r="VS64" s="8"/>
      <c r="VT64" s="8"/>
      <c r="VU64" s="8"/>
      <c r="VV64" s="8"/>
      <c r="VW64" s="8"/>
      <c r="VX64" s="8"/>
      <c r="VY64" s="8"/>
      <c r="VZ64" s="8"/>
      <c r="WA64" s="8"/>
      <c r="WB64" s="8"/>
      <c r="WC64" s="8"/>
      <c r="WD64" s="8"/>
      <c r="WE64" s="8"/>
      <c r="WF64" s="8"/>
      <c r="WG64" s="8"/>
      <c r="WH64" s="8"/>
      <c r="WI64" s="8"/>
      <c r="WJ64" s="8"/>
      <c r="WK64" s="8"/>
      <c r="WL64" s="8"/>
      <c r="WM64" s="8"/>
      <c r="WN64" s="8"/>
      <c r="WO64" s="8"/>
      <c r="WP64" s="8"/>
      <c r="WQ64" s="8"/>
      <c r="WR64" s="8"/>
      <c r="WS64" s="8"/>
      <c r="WT64" s="8"/>
      <c r="WU64" s="8"/>
      <c r="WV64" s="8"/>
      <c r="WW64" s="8"/>
      <c r="WX64" s="8"/>
      <c r="WY64" s="8"/>
      <c r="WZ64" s="8"/>
      <c r="XA64" s="8"/>
      <c r="XB64" s="8"/>
      <c r="XC64" s="8"/>
      <c r="XD64" s="8"/>
      <c r="XE64" s="8"/>
      <c r="XF64" s="8"/>
      <c r="XG64" s="8"/>
      <c r="XH64" s="8"/>
      <c r="XI64" s="8"/>
      <c r="XJ64" s="8"/>
      <c r="XK64" s="8"/>
      <c r="XL64" s="8"/>
      <c r="XM64" s="8"/>
      <c r="XN64" s="8"/>
      <c r="XO64" s="8"/>
      <c r="XP64" s="8"/>
      <c r="XQ64" s="8"/>
      <c r="XR64" s="8"/>
      <c r="XS64" s="8"/>
      <c r="XT64" s="8"/>
      <c r="XU64" s="8"/>
      <c r="XV64" s="8"/>
      <c r="XW64" s="8"/>
      <c r="XX64" s="8"/>
      <c r="XY64" s="8"/>
      <c r="XZ64" s="8"/>
      <c r="YA64" s="8"/>
      <c r="YB64" s="8"/>
      <c r="YC64" s="8"/>
      <c r="YD64" s="8"/>
      <c r="YE64" s="8"/>
      <c r="YF64" s="8"/>
      <c r="YG64" s="8"/>
      <c r="YH64" s="8"/>
      <c r="YI64" s="8"/>
      <c r="YJ64" s="8"/>
      <c r="YK64" s="8"/>
      <c r="YL64" s="8"/>
      <c r="YM64" s="8"/>
      <c r="YN64" s="8"/>
      <c r="YO64" s="8"/>
      <c r="YP64" s="8"/>
      <c r="YQ64" s="8"/>
      <c r="YR64" s="8"/>
      <c r="YS64" s="8"/>
      <c r="YT64" s="8"/>
      <c r="YU64" s="8"/>
      <c r="YV64" s="8"/>
      <c r="YW64" s="8"/>
      <c r="YX64" s="8"/>
      <c r="YY64" s="8"/>
      <c r="YZ64" s="8"/>
      <c r="ZA64" s="8"/>
      <c r="ZB64" s="8"/>
      <c r="ZC64" s="8"/>
      <c r="ZD64" s="8"/>
      <c r="ZE64" s="8"/>
      <c r="ZF64" s="8"/>
      <c r="ZG64" s="8"/>
      <c r="ZH64" s="8"/>
      <c r="ZI64" s="8"/>
      <c r="ZJ64" s="8"/>
      <c r="ZK64" s="8"/>
      <c r="ZL64" s="8"/>
      <c r="ZM64" s="8"/>
      <c r="ZN64" s="8"/>
      <c r="ZO64" s="8"/>
      <c r="ZP64" s="8"/>
      <c r="ZQ64" s="8"/>
      <c r="ZR64" s="8"/>
      <c r="ZS64" s="8"/>
      <c r="ZT64" s="8"/>
      <c r="ZU64" s="8"/>
      <c r="ZV64" s="8"/>
      <c r="ZW64" s="8"/>
      <c r="ZX64" s="8"/>
      <c r="ZY64" s="8"/>
      <c r="ZZ64" s="8"/>
      <c r="AAA64" s="8"/>
      <c r="AAB64" s="8"/>
      <c r="AAC64" s="8"/>
      <c r="AAD64" s="8"/>
      <c r="AAE64" s="8"/>
      <c r="AAF64" s="8"/>
      <c r="AAG64" s="8"/>
      <c r="AAH64" s="8"/>
      <c r="AAI64" s="8"/>
      <c r="AAJ64" s="8"/>
      <c r="AAK64" s="8"/>
      <c r="AAL64" s="8"/>
      <c r="AAM64" s="8"/>
      <c r="AAN64" s="8"/>
      <c r="AAO64" s="8"/>
      <c r="AAP64" s="8"/>
      <c r="AAQ64" s="8"/>
      <c r="AAR64" s="8"/>
      <c r="AAS64" s="8"/>
      <c r="AAT64" s="8"/>
      <c r="AAU64" s="8"/>
      <c r="AAV64" s="8"/>
      <c r="AAW64" s="8"/>
      <c r="AAX64" s="8"/>
      <c r="AAY64" s="8"/>
      <c r="AAZ64" s="8"/>
      <c r="ABA64" s="8"/>
      <c r="ABB64" s="8"/>
      <c r="ABC64" s="8"/>
      <c r="ABD64" s="8"/>
      <c r="ABE64" s="8"/>
      <c r="ABF64" s="8"/>
      <c r="ABG64" s="8"/>
      <c r="ABH64" s="8"/>
      <c r="ABI64" s="8"/>
      <c r="ABJ64" s="8"/>
      <c r="ABK64" s="8"/>
      <c r="ABL64" s="8"/>
      <c r="ABM64" s="8"/>
      <c r="ABN64" s="8"/>
      <c r="ABO64" s="8"/>
      <c r="ABP64" s="8"/>
      <c r="ABQ64" s="8"/>
      <c r="ABR64" s="8"/>
      <c r="ABS64" s="8"/>
      <c r="ABT64" s="8"/>
      <c r="ABU64" s="8"/>
      <c r="ABV64" s="8"/>
      <c r="ABW64" s="8"/>
      <c r="ABX64" s="8"/>
      <c r="ABY64" s="8"/>
      <c r="ABZ64" s="8"/>
      <c r="ACA64" s="8"/>
      <c r="ACB64" s="8"/>
      <c r="ACC64" s="8"/>
      <c r="ACD64" s="8"/>
      <c r="ACE64" s="8"/>
      <c r="ACF64" s="8"/>
      <c r="ACG64" s="8"/>
      <c r="ACH64" s="8"/>
      <c r="ACI64" s="8"/>
      <c r="ACJ64" s="8"/>
      <c r="ACK64" s="8"/>
      <c r="ACL64" s="8"/>
      <c r="ACM64" s="8"/>
      <c r="ACN64" s="8"/>
      <c r="ACO64" s="8"/>
      <c r="ACP64" s="8"/>
      <c r="ACQ64" s="8"/>
      <c r="ACR64" s="8"/>
      <c r="ACS64" s="8"/>
      <c r="ACT64" s="8"/>
      <c r="ACU64" s="8"/>
      <c r="ACV64" s="8"/>
      <c r="ACW64" s="8"/>
      <c r="ACX64" s="8"/>
      <c r="ACY64" s="8"/>
      <c r="ACZ64" s="8"/>
      <c r="ADA64" s="8"/>
      <c r="ADB64" s="8"/>
      <c r="ADC64" s="8"/>
      <c r="ADD64" s="8"/>
      <c r="ADE64" s="8"/>
      <c r="ADF64" s="8"/>
      <c r="ADG64" s="8"/>
      <c r="ADH64" s="8"/>
      <c r="ADI64" s="8"/>
      <c r="ADJ64" s="8"/>
      <c r="ADK64" s="8"/>
      <c r="ADL64" s="8"/>
      <c r="ADM64" s="8"/>
      <c r="ADN64" s="8"/>
      <c r="ADO64" s="8"/>
      <c r="ADP64" s="8"/>
      <c r="ADQ64" s="8"/>
      <c r="ADR64" s="8"/>
      <c r="ADS64" s="8"/>
      <c r="ADT64" s="8"/>
      <c r="ADU64" s="8"/>
      <c r="ADV64" s="8"/>
      <c r="ADW64" s="8"/>
      <c r="ADX64" s="8"/>
      <c r="ADY64" s="8"/>
      <c r="ADZ64" s="8"/>
      <c r="AEA64" s="8"/>
      <c r="AEB64" s="8"/>
      <c r="AEC64" s="8"/>
      <c r="AED64" s="8"/>
      <c r="AEE64" s="8"/>
      <c r="AEF64" s="8"/>
      <c r="AEG64" s="8"/>
      <c r="AEH64" s="8"/>
      <c r="AEI64" s="8"/>
      <c r="AEJ64" s="8"/>
      <c r="AEK64" s="8"/>
      <c r="AEL64" s="8"/>
      <c r="AEM64" s="8"/>
      <c r="AEN64" s="8"/>
      <c r="AEO64" s="8"/>
      <c r="AEP64" s="8"/>
      <c r="AEQ64" s="8"/>
      <c r="AER64" s="8"/>
      <c r="AES64" s="8"/>
      <c r="AET64" s="8"/>
      <c r="AEU64" s="8"/>
      <c r="AEV64" s="8"/>
      <c r="AEW64" s="8"/>
      <c r="AEX64" s="8"/>
      <c r="AEY64" s="8"/>
      <c r="AEZ64" s="8"/>
      <c r="AFA64" s="8"/>
      <c r="AFB64" s="8"/>
      <c r="AFC64" s="8"/>
      <c r="AFD64" s="8"/>
      <c r="AFE64" s="8"/>
      <c r="AFF64" s="8"/>
      <c r="AFG64" s="8"/>
      <c r="AFH64" s="8"/>
      <c r="AFI64" s="8"/>
      <c r="AFJ64" s="8"/>
      <c r="AFK64" s="8"/>
      <c r="AFL64" s="8"/>
      <c r="AFM64" s="8"/>
      <c r="AFN64" s="8"/>
      <c r="AFO64" s="8"/>
      <c r="AFP64" s="8"/>
      <c r="AFQ64" s="8"/>
      <c r="AFR64" s="8"/>
      <c r="AFS64" s="8"/>
      <c r="AFT64" s="8"/>
      <c r="AFU64" s="8"/>
      <c r="AFV64" s="8"/>
      <c r="AFW64" s="8"/>
      <c r="AFX64" s="8"/>
      <c r="AFY64" s="8"/>
      <c r="AFZ64" s="8"/>
      <c r="AGA64" s="8"/>
      <c r="AGB64" s="8"/>
      <c r="AGC64" s="8"/>
      <c r="AGD64" s="8"/>
      <c r="AGE64" s="8"/>
      <c r="AGF64" s="8"/>
      <c r="AGG64" s="8"/>
      <c r="AGH64" s="8"/>
      <c r="AGI64" s="8"/>
    </row>
    <row r="65" spans="1:867" s="3" customFormat="1" ht="30" x14ac:dyDescent="0.25">
      <c r="A65" s="77">
        <f t="shared" si="3"/>
        <v>27</v>
      </c>
      <c r="B65" s="149" t="s">
        <v>162</v>
      </c>
      <c r="C65" s="77" t="s">
        <v>3</v>
      </c>
      <c r="D65" s="153">
        <f>D66*1.05</f>
        <v>1205.4000000000001</v>
      </c>
      <c r="E65" s="151" t="s">
        <v>13</v>
      </c>
      <c r="F65" s="135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  <c r="SB65" s="8"/>
      <c r="SC65" s="8"/>
      <c r="SD65" s="8"/>
      <c r="SE65" s="8"/>
      <c r="SF65" s="8"/>
      <c r="SG65" s="8"/>
      <c r="SH65" s="8"/>
      <c r="SI65" s="8"/>
      <c r="SJ65" s="8"/>
      <c r="SK65" s="8"/>
      <c r="SL65" s="8"/>
      <c r="SM65" s="8"/>
      <c r="SN65" s="8"/>
      <c r="SO65" s="8"/>
      <c r="SP65" s="8"/>
      <c r="SQ65" s="8"/>
      <c r="SR65" s="8"/>
      <c r="SS65" s="8"/>
      <c r="ST65" s="8"/>
      <c r="SU65" s="8"/>
      <c r="SV65" s="8"/>
      <c r="SW65" s="8"/>
      <c r="SX65" s="8"/>
      <c r="SY65" s="8"/>
      <c r="SZ65" s="8"/>
      <c r="TA65" s="8"/>
      <c r="TB65" s="8"/>
      <c r="TC65" s="8"/>
      <c r="TD65" s="8"/>
      <c r="TE65" s="8"/>
      <c r="TF65" s="8"/>
      <c r="TG65" s="8"/>
      <c r="TH65" s="8"/>
      <c r="TI65" s="8"/>
      <c r="TJ65" s="8"/>
      <c r="TK65" s="8"/>
      <c r="TL65" s="8"/>
      <c r="TM65" s="8"/>
      <c r="TN65" s="8"/>
      <c r="TO65" s="8"/>
      <c r="TP65" s="8"/>
      <c r="TQ65" s="8"/>
      <c r="TR65" s="8"/>
      <c r="TS65" s="8"/>
      <c r="TT65" s="8"/>
      <c r="TU65" s="8"/>
      <c r="TV65" s="8"/>
      <c r="TW65" s="8"/>
      <c r="TX65" s="8"/>
      <c r="TY65" s="8"/>
      <c r="TZ65" s="8"/>
      <c r="UA65" s="8"/>
      <c r="UB65" s="8"/>
      <c r="UC65" s="8"/>
      <c r="UD65" s="8"/>
      <c r="UE65" s="8"/>
      <c r="UF65" s="8"/>
      <c r="UG65" s="8"/>
      <c r="UH65" s="8"/>
      <c r="UI65" s="8"/>
      <c r="UJ65" s="8"/>
      <c r="UK65" s="8"/>
      <c r="UL65" s="8"/>
      <c r="UM65" s="8"/>
      <c r="UN65" s="8"/>
      <c r="UO65" s="8"/>
      <c r="UP65" s="8"/>
      <c r="UQ65" s="8"/>
      <c r="UR65" s="8"/>
      <c r="US65" s="8"/>
      <c r="UT65" s="8"/>
      <c r="UU65" s="8"/>
      <c r="UV65" s="8"/>
      <c r="UW65" s="8"/>
      <c r="UX65" s="8"/>
      <c r="UY65" s="8"/>
      <c r="UZ65" s="8"/>
      <c r="VA65" s="8"/>
      <c r="VB65" s="8"/>
      <c r="VC65" s="8"/>
      <c r="VD65" s="8"/>
      <c r="VE65" s="8"/>
      <c r="VF65" s="8"/>
      <c r="VG65" s="8"/>
      <c r="VH65" s="8"/>
      <c r="VI65" s="8"/>
      <c r="VJ65" s="8"/>
      <c r="VK65" s="8"/>
      <c r="VL65" s="8"/>
      <c r="VM65" s="8"/>
      <c r="VN65" s="8"/>
      <c r="VO65" s="8"/>
      <c r="VP65" s="8"/>
      <c r="VQ65" s="8"/>
      <c r="VR65" s="8"/>
      <c r="VS65" s="8"/>
      <c r="VT65" s="8"/>
      <c r="VU65" s="8"/>
      <c r="VV65" s="8"/>
      <c r="VW65" s="8"/>
      <c r="VX65" s="8"/>
      <c r="VY65" s="8"/>
      <c r="VZ65" s="8"/>
      <c r="WA65" s="8"/>
      <c r="WB65" s="8"/>
      <c r="WC65" s="8"/>
      <c r="WD65" s="8"/>
      <c r="WE65" s="8"/>
      <c r="WF65" s="8"/>
      <c r="WG65" s="8"/>
      <c r="WH65" s="8"/>
      <c r="WI65" s="8"/>
      <c r="WJ65" s="8"/>
      <c r="WK65" s="8"/>
      <c r="WL65" s="8"/>
      <c r="WM65" s="8"/>
      <c r="WN65" s="8"/>
      <c r="WO65" s="8"/>
      <c r="WP65" s="8"/>
      <c r="WQ65" s="8"/>
      <c r="WR65" s="8"/>
      <c r="WS65" s="8"/>
      <c r="WT65" s="8"/>
      <c r="WU65" s="8"/>
      <c r="WV65" s="8"/>
      <c r="WW65" s="8"/>
      <c r="WX65" s="8"/>
      <c r="WY65" s="8"/>
      <c r="WZ65" s="8"/>
      <c r="XA65" s="8"/>
      <c r="XB65" s="8"/>
      <c r="XC65" s="8"/>
      <c r="XD65" s="8"/>
      <c r="XE65" s="8"/>
      <c r="XF65" s="8"/>
      <c r="XG65" s="8"/>
      <c r="XH65" s="8"/>
      <c r="XI65" s="8"/>
      <c r="XJ65" s="8"/>
      <c r="XK65" s="8"/>
      <c r="XL65" s="8"/>
      <c r="XM65" s="8"/>
      <c r="XN65" s="8"/>
      <c r="XO65" s="8"/>
      <c r="XP65" s="8"/>
      <c r="XQ65" s="8"/>
      <c r="XR65" s="8"/>
      <c r="XS65" s="8"/>
      <c r="XT65" s="8"/>
      <c r="XU65" s="8"/>
      <c r="XV65" s="8"/>
      <c r="XW65" s="8"/>
      <c r="XX65" s="8"/>
      <c r="XY65" s="8"/>
      <c r="XZ65" s="8"/>
      <c r="YA65" s="8"/>
      <c r="YB65" s="8"/>
      <c r="YC65" s="8"/>
      <c r="YD65" s="8"/>
      <c r="YE65" s="8"/>
      <c r="YF65" s="8"/>
      <c r="YG65" s="8"/>
      <c r="YH65" s="8"/>
      <c r="YI65" s="8"/>
      <c r="YJ65" s="8"/>
      <c r="YK65" s="8"/>
      <c r="YL65" s="8"/>
      <c r="YM65" s="8"/>
      <c r="YN65" s="8"/>
      <c r="YO65" s="8"/>
      <c r="YP65" s="8"/>
      <c r="YQ65" s="8"/>
      <c r="YR65" s="8"/>
      <c r="YS65" s="8"/>
      <c r="YT65" s="8"/>
      <c r="YU65" s="8"/>
      <c r="YV65" s="8"/>
      <c r="YW65" s="8"/>
      <c r="YX65" s="8"/>
      <c r="YY65" s="8"/>
      <c r="YZ65" s="8"/>
      <c r="ZA65" s="8"/>
      <c r="ZB65" s="8"/>
      <c r="ZC65" s="8"/>
      <c r="ZD65" s="8"/>
      <c r="ZE65" s="8"/>
      <c r="ZF65" s="8"/>
      <c r="ZG65" s="8"/>
      <c r="ZH65" s="8"/>
      <c r="ZI65" s="8"/>
      <c r="ZJ65" s="8"/>
      <c r="ZK65" s="8"/>
      <c r="ZL65" s="8"/>
      <c r="ZM65" s="8"/>
      <c r="ZN65" s="8"/>
      <c r="ZO65" s="8"/>
      <c r="ZP65" s="8"/>
      <c r="ZQ65" s="8"/>
      <c r="ZR65" s="8"/>
      <c r="ZS65" s="8"/>
      <c r="ZT65" s="8"/>
      <c r="ZU65" s="8"/>
      <c r="ZV65" s="8"/>
      <c r="ZW65" s="8"/>
      <c r="ZX65" s="8"/>
      <c r="ZY65" s="8"/>
      <c r="ZZ65" s="8"/>
      <c r="AAA65" s="8"/>
      <c r="AAB65" s="8"/>
      <c r="AAC65" s="8"/>
      <c r="AAD65" s="8"/>
      <c r="AAE65" s="8"/>
      <c r="AAF65" s="8"/>
      <c r="AAG65" s="8"/>
      <c r="AAH65" s="8"/>
      <c r="AAI65" s="8"/>
      <c r="AAJ65" s="8"/>
      <c r="AAK65" s="8"/>
      <c r="AAL65" s="8"/>
      <c r="AAM65" s="8"/>
      <c r="AAN65" s="8"/>
      <c r="AAO65" s="8"/>
      <c r="AAP65" s="8"/>
      <c r="AAQ65" s="8"/>
      <c r="AAR65" s="8"/>
      <c r="AAS65" s="8"/>
      <c r="AAT65" s="8"/>
      <c r="AAU65" s="8"/>
      <c r="AAV65" s="8"/>
      <c r="AAW65" s="8"/>
      <c r="AAX65" s="8"/>
      <c r="AAY65" s="8"/>
      <c r="AAZ65" s="8"/>
      <c r="ABA65" s="8"/>
      <c r="ABB65" s="8"/>
      <c r="ABC65" s="8"/>
      <c r="ABD65" s="8"/>
      <c r="ABE65" s="8"/>
      <c r="ABF65" s="8"/>
      <c r="ABG65" s="8"/>
      <c r="ABH65" s="8"/>
      <c r="ABI65" s="8"/>
      <c r="ABJ65" s="8"/>
      <c r="ABK65" s="8"/>
      <c r="ABL65" s="8"/>
      <c r="ABM65" s="8"/>
      <c r="ABN65" s="8"/>
      <c r="ABO65" s="8"/>
      <c r="ABP65" s="8"/>
      <c r="ABQ65" s="8"/>
      <c r="ABR65" s="8"/>
      <c r="ABS65" s="8"/>
      <c r="ABT65" s="8"/>
      <c r="ABU65" s="8"/>
      <c r="ABV65" s="8"/>
      <c r="ABW65" s="8"/>
      <c r="ABX65" s="8"/>
      <c r="ABY65" s="8"/>
      <c r="ABZ65" s="8"/>
      <c r="ACA65" s="8"/>
      <c r="ACB65" s="8"/>
      <c r="ACC65" s="8"/>
      <c r="ACD65" s="8"/>
      <c r="ACE65" s="8"/>
      <c r="ACF65" s="8"/>
      <c r="ACG65" s="8"/>
      <c r="ACH65" s="8"/>
      <c r="ACI65" s="8"/>
      <c r="ACJ65" s="8"/>
      <c r="ACK65" s="8"/>
      <c r="ACL65" s="8"/>
      <c r="ACM65" s="8"/>
      <c r="ACN65" s="8"/>
      <c r="ACO65" s="8"/>
      <c r="ACP65" s="8"/>
      <c r="ACQ65" s="8"/>
      <c r="ACR65" s="8"/>
      <c r="ACS65" s="8"/>
      <c r="ACT65" s="8"/>
      <c r="ACU65" s="8"/>
      <c r="ACV65" s="8"/>
      <c r="ACW65" s="8"/>
      <c r="ACX65" s="8"/>
      <c r="ACY65" s="8"/>
      <c r="ACZ65" s="8"/>
      <c r="ADA65" s="8"/>
      <c r="ADB65" s="8"/>
      <c r="ADC65" s="8"/>
      <c r="ADD65" s="8"/>
      <c r="ADE65" s="8"/>
      <c r="ADF65" s="8"/>
      <c r="ADG65" s="8"/>
      <c r="ADH65" s="8"/>
      <c r="ADI65" s="8"/>
      <c r="ADJ65" s="8"/>
      <c r="ADK65" s="8"/>
      <c r="ADL65" s="8"/>
      <c r="ADM65" s="8"/>
      <c r="ADN65" s="8"/>
      <c r="ADO65" s="8"/>
      <c r="ADP65" s="8"/>
      <c r="ADQ65" s="8"/>
      <c r="ADR65" s="8"/>
      <c r="ADS65" s="8"/>
      <c r="ADT65" s="8"/>
      <c r="ADU65" s="8"/>
      <c r="ADV65" s="8"/>
      <c r="ADW65" s="8"/>
      <c r="ADX65" s="8"/>
      <c r="ADY65" s="8"/>
      <c r="ADZ65" s="8"/>
      <c r="AEA65" s="8"/>
      <c r="AEB65" s="8"/>
      <c r="AEC65" s="8"/>
      <c r="AED65" s="8"/>
      <c r="AEE65" s="8"/>
      <c r="AEF65" s="8"/>
      <c r="AEG65" s="8"/>
      <c r="AEH65" s="8"/>
      <c r="AEI65" s="8"/>
      <c r="AEJ65" s="8"/>
      <c r="AEK65" s="8"/>
      <c r="AEL65" s="8"/>
      <c r="AEM65" s="8"/>
      <c r="AEN65" s="8"/>
      <c r="AEO65" s="8"/>
      <c r="AEP65" s="8"/>
      <c r="AEQ65" s="8"/>
      <c r="AER65" s="8"/>
      <c r="AES65" s="8"/>
      <c r="AET65" s="8"/>
      <c r="AEU65" s="8"/>
      <c r="AEV65" s="8"/>
      <c r="AEW65" s="8"/>
      <c r="AEX65" s="8"/>
      <c r="AEY65" s="8"/>
      <c r="AEZ65" s="8"/>
      <c r="AFA65" s="8"/>
      <c r="AFB65" s="8"/>
      <c r="AFC65" s="8"/>
      <c r="AFD65" s="8"/>
      <c r="AFE65" s="8"/>
      <c r="AFF65" s="8"/>
      <c r="AFG65" s="8"/>
      <c r="AFH65" s="8"/>
      <c r="AFI65" s="8"/>
      <c r="AFJ65" s="8"/>
      <c r="AFK65" s="8"/>
      <c r="AFL65" s="8"/>
      <c r="AFM65" s="8"/>
      <c r="AFN65" s="8"/>
      <c r="AFO65" s="8"/>
      <c r="AFP65" s="8"/>
      <c r="AFQ65" s="8"/>
      <c r="AFR65" s="8"/>
      <c r="AFS65" s="8"/>
      <c r="AFT65" s="8"/>
      <c r="AFU65" s="8"/>
      <c r="AFV65" s="8"/>
      <c r="AFW65" s="8"/>
      <c r="AFX65" s="8"/>
      <c r="AFY65" s="8"/>
      <c r="AFZ65" s="8"/>
      <c r="AGA65" s="8"/>
      <c r="AGB65" s="8"/>
      <c r="AGC65" s="8"/>
      <c r="AGD65" s="8"/>
      <c r="AGE65" s="8"/>
      <c r="AGF65" s="8"/>
      <c r="AGG65" s="8"/>
      <c r="AGH65" s="8"/>
      <c r="AGI65" s="8"/>
    </row>
    <row r="66" spans="1:867" s="3" customFormat="1" ht="28.5" x14ac:dyDescent="0.25">
      <c r="A66" s="77">
        <f t="shared" si="3"/>
        <v>28</v>
      </c>
      <c r="B66" s="149" t="s">
        <v>117</v>
      </c>
      <c r="C66" s="77" t="s">
        <v>3</v>
      </c>
      <c r="D66" s="153">
        <v>1148</v>
      </c>
      <c r="E66" s="151" t="s">
        <v>14</v>
      </c>
      <c r="F66" s="135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  <c r="SB66" s="8"/>
      <c r="SC66" s="8"/>
      <c r="SD66" s="8"/>
      <c r="SE66" s="8"/>
      <c r="SF66" s="8"/>
      <c r="SG66" s="8"/>
      <c r="SH66" s="8"/>
      <c r="SI66" s="8"/>
      <c r="SJ66" s="8"/>
      <c r="SK66" s="8"/>
      <c r="SL66" s="8"/>
      <c r="SM66" s="8"/>
      <c r="SN66" s="8"/>
      <c r="SO66" s="8"/>
      <c r="SP66" s="8"/>
      <c r="SQ66" s="8"/>
      <c r="SR66" s="8"/>
      <c r="SS66" s="8"/>
      <c r="ST66" s="8"/>
      <c r="SU66" s="8"/>
      <c r="SV66" s="8"/>
      <c r="SW66" s="8"/>
      <c r="SX66" s="8"/>
      <c r="SY66" s="8"/>
      <c r="SZ66" s="8"/>
      <c r="TA66" s="8"/>
      <c r="TB66" s="8"/>
      <c r="TC66" s="8"/>
      <c r="TD66" s="8"/>
      <c r="TE66" s="8"/>
      <c r="TF66" s="8"/>
      <c r="TG66" s="8"/>
      <c r="TH66" s="8"/>
      <c r="TI66" s="8"/>
      <c r="TJ66" s="8"/>
      <c r="TK66" s="8"/>
      <c r="TL66" s="8"/>
      <c r="TM66" s="8"/>
      <c r="TN66" s="8"/>
      <c r="TO66" s="8"/>
      <c r="TP66" s="8"/>
      <c r="TQ66" s="8"/>
      <c r="TR66" s="8"/>
      <c r="TS66" s="8"/>
      <c r="TT66" s="8"/>
      <c r="TU66" s="8"/>
      <c r="TV66" s="8"/>
      <c r="TW66" s="8"/>
      <c r="TX66" s="8"/>
      <c r="TY66" s="8"/>
      <c r="TZ66" s="8"/>
      <c r="UA66" s="8"/>
      <c r="UB66" s="8"/>
      <c r="UC66" s="8"/>
      <c r="UD66" s="8"/>
      <c r="UE66" s="8"/>
      <c r="UF66" s="8"/>
      <c r="UG66" s="8"/>
      <c r="UH66" s="8"/>
      <c r="UI66" s="8"/>
      <c r="UJ66" s="8"/>
      <c r="UK66" s="8"/>
      <c r="UL66" s="8"/>
      <c r="UM66" s="8"/>
      <c r="UN66" s="8"/>
      <c r="UO66" s="8"/>
      <c r="UP66" s="8"/>
      <c r="UQ66" s="8"/>
      <c r="UR66" s="8"/>
      <c r="US66" s="8"/>
      <c r="UT66" s="8"/>
      <c r="UU66" s="8"/>
      <c r="UV66" s="8"/>
      <c r="UW66" s="8"/>
      <c r="UX66" s="8"/>
      <c r="UY66" s="8"/>
      <c r="UZ66" s="8"/>
      <c r="VA66" s="8"/>
      <c r="VB66" s="8"/>
      <c r="VC66" s="8"/>
      <c r="VD66" s="8"/>
      <c r="VE66" s="8"/>
      <c r="VF66" s="8"/>
      <c r="VG66" s="8"/>
      <c r="VH66" s="8"/>
      <c r="VI66" s="8"/>
      <c r="VJ66" s="8"/>
      <c r="VK66" s="8"/>
      <c r="VL66" s="8"/>
      <c r="VM66" s="8"/>
      <c r="VN66" s="8"/>
      <c r="VO66" s="8"/>
      <c r="VP66" s="8"/>
      <c r="VQ66" s="8"/>
      <c r="VR66" s="8"/>
      <c r="VS66" s="8"/>
      <c r="VT66" s="8"/>
      <c r="VU66" s="8"/>
      <c r="VV66" s="8"/>
      <c r="VW66" s="8"/>
      <c r="VX66" s="8"/>
      <c r="VY66" s="8"/>
      <c r="VZ66" s="8"/>
      <c r="WA66" s="8"/>
      <c r="WB66" s="8"/>
      <c r="WC66" s="8"/>
      <c r="WD66" s="8"/>
      <c r="WE66" s="8"/>
      <c r="WF66" s="8"/>
      <c r="WG66" s="8"/>
      <c r="WH66" s="8"/>
      <c r="WI66" s="8"/>
      <c r="WJ66" s="8"/>
      <c r="WK66" s="8"/>
      <c r="WL66" s="8"/>
      <c r="WM66" s="8"/>
      <c r="WN66" s="8"/>
      <c r="WO66" s="8"/>
      <c r="WP66" s="8"/>
      <c r="WQ66" s="8"/>
      <c r="WR66" s="8"/>
      <c r="WS66" s="8"/>
      <c r="WT66" s="8"/>
      <c r="WU66" s="8"/>
      <c r="WV66" s="8"/>
      <c r="WW66" s="8"/>
      <c r="WX66" s="8"/>
      <c r="WY66" s="8"/>
      <c r="WZ66" s="8"/>
      <c r="XA66" s="8"/>
      <c r="XB66" s="8"/>
      <c r="XC66" s="8"/>
      <c r="XD66" s="8"/>
      <c r="XE66" s="8"/>
      <c r="XF66" s="8"/>
      <c r="XG66" s="8"/>
      <c r="XH66" s="8"/>
      <c r="XI66" s="8"/>
      <c r="XJ66" s="8"/>
      <c r="XK66" s="8"/>
      <c r="XL66" s="8"/>
      <c r="XM66" s="8"/>
      <c r="XN66" s="8"/>
      <c r="XO66" s="8"/>
      <c r="XP66" s="8"/>
      <c r="XQ66" s="8"/>
      <c r="XR66" s="8"/>
      <c r="XS66" s="8"/>
      <c r="XT66" s="8"/>
      <c r="XU66" s="8"/>
      <c r="XV66" s="8"/>
      <c r="XW66" s="8"/>
      <c r="XX66" s="8"/>
      <c r="XY66" s="8"/>
      <c r="XZ66" s="8"/>
      <c r="YA66" s="8"/>
      <c r="YB66" s="8"/>
      <c r="YC66" s="8"/>
      <c r="YD66" s="8"/>
      <c r="YE66" s="8"/>
      <c r="YF66" s="8"/>
      <c r="YG66" s="8"/>
      <c r="YH66" s="8"/>
      <c r="YI66" s="8"/>
      <c r="YJ66" s="8"/>
      <c r="YK66" s="8"/>
      <c r="YL66" s="8"/>
      <c r="YM66" s="8"/>
      <c r="YN66" s="8"/>
      <c r="YO66" s="8"/>
      <c r="YP66" s="8"/>
      <c r="YQ66" s="8"/>
      <c r="YR66" s="8"/>
      <c r="YS66" s="8"/>
      <c r="YT66" s="8"/>
      <c r="YU66" s="8"/>
      <c r="YV66" s="8"/>
      <c r="YW66" s="8"/>
      <c r="YX66" s="8"/>
      <c r="YY66" s="8"/>
      <c r="YZ66" s="8"/>
      <c r="ZA66" s="8"/>
      <c r="ZB66" s="8"/>
      <c r="ZC66" s="8"/>
      <c r="ZD66" s="8"/>
      <c r="ZE66" s="8"/>
      <c r="ZF66" s="8"/>
      <c r="ZG66" s="8"/>
      <c r="ZH66" s="8"/>
      <c r="ZI66" s="8"/>
      <c r="ZJ66" s="8"/>
      <c r="ZK66" s="8"/>
      <c r="ZL66" s="8"/>
      <c r="ZM66" s="8"/>
      <c r="ZN66" s="8"/>
      <c r="ZO66" s="8"/>
      <c r="ZP66" s="8"/>
      <c r="ZQ66" s="8"/>
      <c r="ZR66" s="8"/>
      <c r="ZS66" s="8"/>
      <c r="ZT66" s="8"/>
      <c r="ZU66" s="8"/>
      <c r="ZV66" s="8"/>
      <c r="ZW66" s="8"/>
      <c r="ZX66" s="8"/>
      <c r="ZY66" s="8"/>
      <c r="ZZ66" s="8"/>
      <c r="AAA66" s="8"/>
      <c r="AAB66" s="8"/>
      <c r="AAC66" s="8"/>
      <c r="AAD66" s="8"/>
      <c r="AAE66" s="8"/>
      <c r="AAF66" s="8"/>
      <c r="AAG66" s="8"/>
      <c r="AAH66" s="8"/>
      <c r="AAI66" s="8"/>
      <c r="AAJ66" s="8"/>
      <c r="AAK66" s="8"/>
      <c r="AAL66" s="8"/>
      <c r="AAM66" s="8"/>
      <c r="AAN66" s="8"/>
      <c r="AAO66" s="8"/>
      <c r="AAP66" s="8"/>
      <c r="AAQ66" s="8"/>
      <c r="AAR66" s="8"/>
      <c r="AAS66" s="8"/>
      <c r="AAT66" s="8"/>
      <c r="AAU66" s="8"/>
      <c r="AAV66" s="8"/>
      <c r="AAW66" s="8"/>
      <c r="AAX66" s="8"/>
      <c r="AAY66" s="8"/>
      <c r="AAZ66" s="8"/>
      <c r="ABA66" s="8"/>
      <c r="ABB66" s="8"/>
      <c r="ABC66" s="8"/>
      <c r="ABD66" s="8"/>
      <c r="ABE66" s="8"/>
      <c r="ABF66" s="8"/>
      <c r="ABG66" s="8"/>
      <c r="ABH66" s="8"/>
      <c r="ABI66" s="8"/>
      <c r="ABJ66" s="8"/>
      <c r="ABK66" s="8"/>
      <c r="ABL66" s="8"/>
      <c r="ABM66" s="8"/>
      <c r="ABN66" s="8"/>
      <c r="ABO66" s="8"/>
      <c r="ABP66" s="8"/>
      <c r="ABQ66" s="8"/>
      <c r="ABR66" s="8"/>
      <c r="ABS66" s="8"/>
      <c r="ABT66" s="8"/>
      <c r="ABU66" s="8"/>
      <c r="ABV66" s="8"/>
      <c r="ABW66" s="8"/>
      <c r="ABX66" s="8"/>
      <c r="ABY66" s="8"/>
      <c r="ABZ66" s="8"/>
      <c r="ACA66" s="8"/>
      <c r="ACB66" s="8"/>
      <c r="ACC66" s="8"/>
      <c r="ACD66" s="8"/>
      <c r="ACE66" s="8"/>
      <c r="ACF66" s="8"/>
      <c r="ACG66" s="8"/>
      <c r="ACH66" s="8"/>
      <c r="ACI66" s="8"/>
      <c r="ACJ66" s="8"/>
      <c r="ACK66" s="8"/>
      <c r="ACL66" s="8"/>
      <c r="ACM66" s="8"/>
      <c r="ACN66" s="8"/>
      <c r="ACO66" s="8"/>
      <c r="ACP66" s="8"/>
      <c r="ACQ66" s="8"/>
      <c r="ACR66" s="8"/>
      <c r="ACS66" s="8"/>
      <c r="ACT66" s="8"/>
      <c r="ACU66" s="8"/>
      <c r="ACV66" s="8"/>
      <c r="ACW66" s="8"/>
      <c r="ACX66" s="8"/>
      <c r="ACY66" s="8"/>
      <c r="ACZ66" s="8"/>
      <c r="ADA66" s="8"/>
      <c r="ADB66" s="8"/>
      <c r="ADC66" s="8"/>
      <c r="ADD66" s="8"/>
      <c r="ADE66" s="8"/>
      <c r="ADF66" s="8"/>
      <c r="ADG66" s="8"/>
      <c r="ADH66" s="8"/>
      <c r="ADI66" s="8"/>
      <c r="ADJ66" s="8"/>
      <c r="ADK66" s="8"/>
      <c r="ADL66" s="8"/>
      <c r="ADM66" s="8"/>
      <c r="ADN66" s="8"/>
      <c r="ADO66" s="8"/>
      <c r="ADP66" s="8"/>
      <c r="ADQ66" s="8"/>
      <c r="ADR66" s="8"/>
      <c r="ADS66" s="8"/>
      <c r="ADT66" s="8"/>
      <c r="ADU66" s="8"/>
      <c r="ADV66" s="8"/>
      <c r="ADW66" s="8"/>
      <c r="ADX66" s="8"/>
      <c r="ADY66" s="8"/>
      <c r="ADZ66" s="8"/>
      <c r="AEA66" s="8"/>
      <c r="AEB66" s="8"/>
      <c r="AEC66" s="8"/>
      <c r="AED66" s="8"/>
      <c r="AEE66" s="8"/>
      <c r="AEF66" s="8"/>
      <c r="AEG66" s="8"/>
      <c r="AEH66" s="8"/>
      <c r="AEI66" s="8"/>
      <c r="AEJ66" s="8"/>
      <c r="AEK66" s="8"/>
      <c r="AEL66" s="8"/>
      <c r="AEM66" s="8"/>
      <c r="AEN66" s="8"/>
      <c r="AEO66" s="8"/>
      <c r="AEP66" s="8"/>
      <c r="AEQ66" s="8"/>
      <c r="AER66" s="8"/>
      <c r="AES66" s="8"/>
      <c r="AET66" s="8"/>
      <c r="AEU66" s="8"/>
      <c r="AEV66" s="8"/>
      <c r="AEW66" s="8"/>
      <c r="AEX66" s="8"/>
      <c r="AEY66" s="8"/>
      <c r="AEZ66" s="8"/>
      <c r="AFA66" s="8"/>
      <c r="AFB66" s="8"/>
      <c r="AFC66" s="8"/>
      <c r="AFD66" s="8"/>
      <c r="AFE66" s="8"/>
      <c r="AFF66" s="8"/>
      <c r="AFG66" s="8"/>
      <c r="AFH66" s="8"/>
      <c r="AFI66" s="8"/>
      <c r="AFJ66" s="8"/>
      <c r="AFK66" s="8"/>
      <c r="AFL66" s="8"/>
      <c r="AFM66" s="8"/>
      <c r="AFN66" s="8"/>
      <c r="AFO66" s="8"/>
      <c r="AFP66" s="8"/>
      <c r="AFQ66" s="8"/>
      <c r="AFR66" s="8"/>
      <c r="AFS66" s="8"/>
      <c r="AFT66" s="8"/>
      <c r="AFU66" s="8"/>
      <c r="AFV66" s="8"/>
      <c r="AFW66" s="8"/>
      <c r="AFX66" s="8"/>
      <c r="AFY66" s="8"/>
      <c r="AFZ66" s="8"/>
      <c r="AGA66" s="8"/>
      <c r="AGB66" s="8"/>
      <c r="AGC66" s="8"/>
      <c r="AGD66" s="8"/>
      <c r="AGE66" s="8"/>
      <c r="AGF66" s="8"/>
      <c r="AGG66" s="8"/>
      <c r="AGH66" s="8"/>
      <c r="AGI66" s="8"/>
    </row>
    <row r="67" spans="1:867" s="3" customFormat="1" x14ac:dyDescent="0.25">
      <c r="A67" s="77">
        <f t="shared" si="3"/>
        <v>29</v>
      </c>
      <c r="B67" s="149" t="s">
        <v>158</v>
      </c>
      <c r="C67" s="77" t="s">
        <v>4</v>
      </c>
      <c r="D67" s="153">
        <f>(210+91)*2*4.1</f>
        <v>2468.1999999999998</v>
      </c>
      <c r="E67" s="77"/>
      <c r="F67" s="135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  <c r="YZ67" s="8"/>
      <c r="ZA67" s="8"/>
      <c r="ZB67" s="8"/>
      <c r="ZC67" s="8"/>
      <c r="ZD67" s="8"/>
      <c r="ZE67" s="8"/>
      <c r="ZF67" s="8"/>
      <c r="ZG67" s="8"/>
      <c r="ZH67" s="8"/>
      <c r="ZI67" s="8"/>
      <c r="ZJ67" s="8"/>
      <c r="ZK67" s="8"/>
      <c r="ZL67" s="8"/>
      <c r="ZM67" s="8"/>
      <c r="ZN67" s="8"/>
      <c r="ZO67" s="8"/>
      <c r="ZP67" s="8"/>
      <c r="ZQ67" s="8"/>
      <c r="ZR67" s="8"/>
      <c r="ZS67" s="8"/>
      <c r="ZT67" s="8"/>
      <c r="ZU67" s="8"/>
      <c r="ZV67" s="8"/>
      <c r="ZW67" s="8"/>
      <c r="ZX67" s="8"/>
      <c r="ZY67" s="8"/>
      <c r="ZZ67" s="8"/>
      <c r="AAA67" s="8"/>
      <c r="AAB67" s="8"/>
      <c r="AAC67" s="8"/>
      <c r="AAD67" s="8"/>
      <c r="AAE67" s="8"/>
      <c r="AAF67" s="8"/>
      <c r="AAG67" s="8"/>
      <c r="AAH67" s="8"/>
      <c r="AAI67" s="8"/>
      <c r="AAJ67" s="8"/>
      <c r="AAK67" s="8"/>
      <c r="AAL67" s="8"/>
      <c r="AAM67" s="8"/>
      <c r="AAN67" s="8"/>
      <c r="AAO67" s="8"/>
      <c r="AAP67" s="8"/>
      <c r="AAQ67" s="8"/>
      <c r="AAR67" s="8"/>
      <c r="AAS67" s="8"/>
      <c r="AAT67" s="8"/>
      <c r="AAU67" s="8"/>
      <c r="AAV67" s="8"/>
      <c r="AAW67" s="8"/>
      <c r="AAX67" s="8"/>
      <c r="AAY67" s="8"/>
      <c r="AAZ67" s="8"/>
      <c r="ABA67" s="8"/>
      <c r="ABB67" s="8"/>
      <c r="ABC67" s="8"/>
      <c r="ABD67" s="8"/>
      <c r="ABE67" s="8"/>
      <c r="ABF67" s="8"/>
      <c r="ABG67" s="8"/>
      <c r="ABH67" s="8"/>
      <c r="ABI67" s="8"/>
      <c r="ABJ67" s="8"/>
      <c r="ABK67" s="8"/>
      <c r="ABL67" s="8"/>
      <c r="ABM67" s="8"/>
      <c r="ABN67" s="8"/>
      <c r="ABO67" s="8"/>
      <c r="ABP67" s="8"/>
      <c r="ABQ67" s="8"/>
      <c r="ABR67" s="8"/>
      <c r="ABS67" s="8"/>
      <c r="ABT67" s="8"/>
      <c r="ABU67" s="8"/>
      <c r="ABV67" s="8"/>
      <c r="ABW67" s="8"/>
      <c r="ABX67" s="8"/>
      <c r="ABY67" s="8"/>
      <c r="ABZ67" s="8"/>
      <c r="ACA67" s="8"/>
      <c r="ACB67" s="8"/>
      <c r="ACC67" s="8"/>
      <c r="ACD67" s="8"/>
      <c r="ACE67" s="8"/>
      <c r="ACF67" s="8"/>
      <c r="ACG67" s="8"/>
      <c r="ACH67" s="8"/>
      <c r="ACI67" s="8"/>
      <c r="ACJ67" s="8"/>
      <c r="ACK67" s="8"/>
      <c r="ACL67" s="8"/>
      <c r="ACM67" s="8"/>
      <c r="ACN67" s="8"/>
      <c r="ACO67" s="8"/>
      <c r="ACP67" s="8"/>
      <c r="ACQ67" s="8"/>
      <c r="ACR67" s="8"/>
      <c r="ACS67" s="8"/>
      <c r="ACT67" s="8"/>
      <c r="ACU67" s="8"/>
      <c r="ACV67" s="8"/>
      <c r="ACW67" s="8"/>
      <c r="ACX67" s="8"/>
      <c r="ACY67" s="8"/>
      <c r="ACZ67" s="8"/>
      <c r="ADA67" s="8"/>
      <c r="ADB67" s="8"/>
      <c r="ADC67" s="8"/>
      <c r="ADD67" s="8"/>
      <c r="ADE67" s="8"/>
      <c r="ADF67" s="8"/>
      <c r="ADG67" s="8"/>
      <c r="ADH67" s="8"/>
      <c r="ADI67" s="8"/>
      <c r="ADJ67" s="8"/>
      <c r="ADK67" s="8"/>
      <c r="ADL67" s="8"/>
      <c r="ADM67" s="8"/>
      <c r="ADN67" s="8"/>
      <c r="ADO67" s="8"/>
      <c r="ADP67" s="8"/>
      <c r="ADQ67" s="8"/>
      <c r="ADR67" s="8"/>
      <c r="ADS67" s="8"/>
      <c r="ADT67" s="8"/>
      <c r="ADU67" s="8"/>
      <c r="ADV67" s="8"/>
      <c r="ADW67" s="8"/>
      <c r="ADX67" s="8"/>
      <c r="ADY67" s="8"/>
      <c r="ADZ67" s="8"/>
      <c r="AEA67" s="8"/>
      <c r="AEB67" s="8"/>
      <c r="AEC67" s="8"/>
      <c r="AED67" s="8"/>
      <c r="AEE67" s="8"/>
      <c r="AEF67" s="8"/>
      <c r="AEG67" s="8"/>
      <c r="AEH67" s="8"/>
      <c r="AEI67" s="8"/>
      <c r="AEJ67" s="8"/>
      <c r="AEK67" s="8"/>
      <c r="AEL67" s="8"/>
      <c r="AEM67" s="8"/>
      <c r="AEN67" s="8"/>
      <c r="AEO67" s="8"/>
      <c r="AEP67" s="8"/>
      <c r="AEQ67" s="8"/>
      <c r="AER67" s="8"/>
      <c r="AES67" s="8"/>
      <c r="AET67" s="8"/>
      <c r="AEU67" s="8"/>
      <c r="AEV67" s="8"/>
      <c r="AEW67" s="8"/>
      <c r="AEX67" s="8"/>
      <c r="AEY67" s="8"/>
      <c r="AEZ67" s="8"/>
      <c r="AFA67" s="8"/>
      <c r="AFB67" s="8"/>
      <c r="AFC67" s="8"/>
      <c r="AFD67" s="8"/>
      <c r="AFE67" s="8"/>
      <c r="AFF67" s="8"/>
      <c r="AFG67" s="8"/>
      <c r="AFH67" s="8"/>
      <c r="AFI67" s="8"/>
      <c r="AFJ67" s="8"/>
      <c r="AFK67" s="8"/>
      <c r="AFL67" s="8"/>
      <c r="AFM67" s="8"/>
      <c r="AFN67" s="8"/>
      <c r="AFO67" s="8"/>
      <c r="AFP67" s="8"/>
      <c r="AFQ67" s="8"/>
      <c r="AFR67" s="8"/>
      <c r="AFS67" s="8"/>
      <c r="AFT67" s="8"/>
      <c r="AFU67" s="8"/>
      <c r="AFV67" s="8"/>
      <c r="AFW67" s="8"/>
      <c r="AFX67" s="8"/>
      <c r="AFY67" s="8"/>
      <c r="AFZ67" s="8"/>
      <c r="AGA67" s="8"/>
      <c r="AGB67" s="8"/>
      <c r="AGC67" s="8"/>
      <c r="AGD67" s="8"/>
      <c r="AGE67" s="8"/>
      <c r="AGF67" s="8"/>
      <c r="AGG67" s="8"/>
      <c r="AGH67" s="8"/>
      <c r="AGI67" s="8"/>
    </row>
    <row r="68" spans="1:867" s="3" customFormat="1" x14ac:dyDescent="0.25">
      <c r="A68" s="77">
        <f t="shared" si="3"/>
        <v>30</v>
      </c>
      <c r="B68" s="155" t="s">
        <v>159</v>
      </c>
      <c r="C68" s="77" t="s">
        <v>4</v>
      </c>
      <c r="D68" s="153">
        <v>1623</v>
      </c>
      <c r="E68" s="154"/>
      <c r="F68" s="135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  <c r="YZ68" s="8"/>
      <c r="ZA68" s="8"/>
      <c r="ZB68" s="8"/>
      <c r="ZC68" s="8"/>
      <c r="ZD68" s="8"/>
      <c r="ZE68" s="8"/>
      <c r="ZF68" s="8"/>
      <c r="ZG68" s="8"/>
      <c r="ZH68" s="8"/>
      <c r="ZI68" s="8"/>
      <c r="ZJ68" s="8"/>
      <c r="ZK68" s="8"/>
      <c r="ZL68" s="8"/>
      <c r="ZM68" s="8"/>
      <c r="ZN68" s="8"/>
      <c r="ZO68" s="8"/>
      <c r="ZP68" s="8"/>
      <c r="ZQ68" s="8"/>
      <c r="ZR68" s="8"/>
      <c r="ZS68" s="8"/>
      <c r="ZT68" s="8"/>
      <c r="ZU68" s="8"/>
      <c r="ZV68" s="8"/>
      <c r="ZW68" s="8"/>
      <c r="ZX68" s="8"/>
      <c r="ZY68" s="8"/>
      <c r="ZZ68" s="8"/>
      <c r="AAA68" s="8"/>
      <c r="AAB68" s="8"/>
      <c r="AAC68" s="8"/>
      <c r="AAD68" s="8"/>
      <c r="AAE68" s="8"/>
      <c r="AAF68" s="8"/>
      <c r="AAG68" s="8"/>
      <c r="AAH68" s="8"/>
      <c r="AAI68" s="8"/>
      <c r="AAJ68" s="8"/>
      <c r="AAK68" s="8"/>
      <c r="AAL68" s="8"/>
      <c r="AAM68" s="8"/>
      <c r="AAN68" s="8"/>
      <c r="AAO68" s="8"/>
      <c r="AAP68" s="8"/>
      <c r="AAQ68" s="8"/>
      <c r="AAR68" s="8"/>
      <c r="AAS68" s="8"/>
      <c r="AAT68" s="8"/>
      <c r="AAU68" s="8"/>
      <c r="AAV68" s="8"/>
      <c r="AAW68" s="8"/>
      <c r="AAX68" s="8"/>
      <c r="AAY68" s="8"/>
      <c r="AAZ68" s="8"/>
      <c r="ABA68" s="8"/>
      <c r="ABB68" s="8"/>
      <c r="ABC68" s="8"/>
      <c r="ABD68" s="8"/>
      <c r="ABE68" s="8"/>
      <c r="ABF68" s="8"/>
      <c r="ABG68" s="8"/>
      <c r="ABH68" s="8"/>
      <c r="ABI68" s="8"/>
      <c r="ABJ68" s="8"/>
      <c r="ABK68" s="8"/>
      <c r="ABL68" s="8"/>
      <c r="ABM68" s="8"/>
      <c r="ABN68" s="8"/>
      <c r="ABO68" s="8"/>
      <c r="ABP68" s="8"/>
      <c r="ABQ68" s="8"/>
      <c r="ABR68" s="8"/>
      <c r="ABS68" s="8"/>
      <c r="ABT68" s="8"/>
      <c r="ABU68" s="8"/>
      <c r="ABV68" s="8"/>
      <c r="ABW68" s="8"/>
      <c r="ABX68" s="8"/>
      <c r="ABY68" s="8"/>
      <c r="ABZ68" s="8"/>
      <c r="ACA68" s="8"/>
      <c r="ACB68" s="8"/>
      <c r="ACC68" s="8"/>
      <c r="ACD68" s="8"/>
      <c r="ACE68" s="8"/>
      <c r="ACF68" s="8"/>
      <c r="ACG68" s="8"/>
      <c r="ACH68" s="8"/>
      <c r="ACI68" s="8"/>
      <c r="ACJ68" s="8"/>
      <c r="ACK68" s="8"/>
      <c r="ACL68" s="8"/>
      <c r="ACM68" s="8"/>
      <c r="ACN68" s="8"/>
      <c r="ACO68" s="8"/>
      <c r="ACP68" s="8"/>
      <c r="ACQ68" s="8"/>
      <c r="ACR68" s="8"/>
      <c r="ACS68" s="8"/>
      <c r="ACT68" s="8"/>
      <c r="ACU68" s="8"/>
      <c r="ACV68" s="8"/>
      <c r="ACW68" s="8"/>
      <c r="ACX68" s="8"/>
      <c r="ACY68" s="8"/>
      <c r="ACZ68" s="8"/>
      <c r="ADA68" s="8"/>
      <c r="ADB68" s="8"/>
      <c r="ADC68" s="8"/>
      <c r="ADD68" s="8"/>
      <c r="ADE68" s="8"/>
      <c r="ADF68" s="8"/>
      <c r="ADG68" s="8"/>
      <c r="ADH68" s="8"/>
      <c r="ADI68" s="8"/>
      <c r="ADJ68" s="8"/>
      <c r="ADK68" s="8"/>
      <c r="ADL68" s="8"/>
      <c r="ADM68" s="8"/>
      <c r="ADN68" s="8"/>
      <c r="ADO68" s="8"/>
      <c r="ADP68" s="8"/>
      <c r="ADQ68" s="8"/>
      <c r="ADR68" s="8"/>
      <c r="ADS68" s="8"/>
      <c r="ADT68" s="8"/>
      <c r="ADU68" s="8"/>
      <c r="ADV68" s="8"/>
      <c r="ADW68" s="8"/>
      <c r="ADX68" s="8"/>
      <c r="ADY68" s="8"/>
      <c r="ADZ68" s="8"/>
      <c r="AEA68" s="8"/>
      <c r="AEB68" s="8"/>
      <c r="AEC68" s="8"/>
      <c r="AED68" s="8"/>
      <c r="AEE68" s="8"/>
      <c r="AEF68" s="8"/>
      <c r="AEG68" s="8"/>
      <c r="AEH68" s="8"/>
      <c r="AEI68" s="8"/>
      <c r="AEJ68" s="8"/>
      <c r="AEK68" s="8"/>
      <c r="AEL68" s="8"/>
      <c r="AEM68" s="8"/>
      <c r="AEN68" s="8"/>
      <c r="AEO68" s="8"/>
      <c r="AEP68" s="8"/>
      <c r="AEQ68" s="8"/>
      <c r="AER68" s="8"/>
      <c r="AES68" s="8"/>
      <c r="AET68" s="8"/>
      <c r="AEU68" s="8"/>
      <c r="AEV68" s="8"/>
      <c r="AEW68" s="8"/>
      <c r="AEX68" s="8"/>
      <c r="AEY68" s="8"/>
      <c r="AEZ68" s="8"/>
      <c r="AFA68" s="8"/>
      <c r="AFB68" s="8"/>
      <c r="AFC68" s="8"/>
      <c r="AFD68" s="8"/>
      <c r="AFE68" s="8"/>
      <c r="AFF68" s="8"/>
      <c r="AFG68" s="8"/>
      <c r="AFH68" s="8"/>
      <c r="AFI68" s="8"/>
      <c r="AFJ68" s="8"/>
      <c r="AFK68" s="8"/>
      <c r="AFL68" s="8"/>
      <c r="AFM68" s="8"/>
      <c r="AFN68" s="8"/>
      <c r="AFO68" s="8"/>
      <c r="AFP68" s="8"/>
      <c r="AFQ68" s="8"/>
      <c r="AFR68" s="8"/>
      <c r="AFS68" s="8"/>
      <c r="AFT68" s="8"/>
      <c r="AFU68" s="8"/>
      <c r="AFV68" s="8"/>
      <c r="AFW68" s="8"/>
      <c r="AFX68" s="8"/>
      <c r="AFY68" s="8"/>
      <c r="AFZ68" s="8"/>
      <c r="AGA68" s="8"/>
      <c r="AGB68" s="8"/>
      <c r="AGC68" s="8"/>
      <c r="AGD68" s="8"/>
      <c r="AGE68" s="8"/>
      <c r="AGF68" s="8"/>
      <c r="AGG68" s="8"/>
      <c r="AGH68" s="8"/>
      <c r="AGI68" s="8"/>
    </row>
    <row r="69" spans="1:867" s="3" customFormat="1" outlineLevel="1" x14ac:dyDescent="0.25">
      <c r="A69" s="77"/>
      <c r="B69" s="152" t="s">
        <v>160</v>
      </c>
      <c r="C69" s="156" t="s">
        <v>72</v>
      </c>
      <c r="D69" s="150">
        <f>D68*0.027</f>
        <v>43.820999999999998</v>
      </c>
      <c r="E69" s="154"/>
      <c r="F69" s="135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  <c r="YB69" s="8"/>
      <c r="YC69" s="8"/>
      <c r="YD69" s="8"/>
      <c r="YE69" s="8"/>
      <c r="YF69" s="8"/>
      <c r="YG69" s="8"/>
      <c r="YH69" s="8"/>
      <c r="YI69" s="8"/>
      <c r="YJ69" s="8"/>
      <c r="YK69" s="8"/>
      <c r="YL69" s="8"/>
      <c r="YM69" s="8"/>
      <c r="YN69" s="8"/>
      <c r="YO69" s="8"/>
      <c r="YP69" s="8"/>
      <c r="YQ69" s="8"/>
      <c r="YR69" s="8"/>
      <c r="YS69" s="8"/>
      <c r="YT69" s="8"/>
      <c r="YU69" s="8"/>
      <c r="YV69" s="8"/>
      <c r="YW69" s="8"/>
      <c r="YX69" s="8"/>
      <c r="YY69" s="8"/>
      <c r="YZ69" s="8"/>
      <c r="ZA69" s="8"/>
      <c r="ZB69" s="8"/>
      <c r="ZC69" s="8"/>
      <c r="ZD69" s="8"/>
      <c r="ZE69" s="8"/>
      <c r="ZF69" s="8"/>
      <c r="ZG69" s="8"/>
      <c r="ZH69" s="8"/>
      <c r="ZI69" s="8"/>
      <c r="ZJ69" s="8"/>
      <c r="ZK69" s="8"/>
      <c r="ZL69" s="8"/>
      <c r="ZM69" s="8"/>
      <c r="ZN69" s="8"/>
      <c r="ZO69" s="8"/>
      <c r="ZP69" s="8"/>
      <c r="ZQ69" s="8"/>
      <c r="ZR69" s="8"/>
      <c r="ZS69" s="8"/>
      <c r="ZT69" s="8"/>
      <c r="ZU69" s="8"/>
      <c r="ZV69" s="8"/>
      <c r="ZW69" s="8"/>
      <c r="ZX69" s="8"/>
      <c r="ZY69" s="8"/>
      <c r="ZZ69" s="8"/>
      <c r="AAA69" s="8"/>
      <c r="AAB69" s="8"/>
      <c r="AAC69" s="8"/>
      <c r="AAD69" s="8"/>
      <c r="AAE69" s="8"/>
      <c r="AAF69" s="8"/>
      <c r="AAG69" s="8"/>
      <c r="AAH69" s="8"/>
      <c r="AAI69" s="8"/>
      <c r="AAJ69" s="8"/>
      <c r="AAK69" s="8"/>
      <c r="AAL69" s="8"/>
      <c r="AAM69" s="8"/>
      <c r="AAN69" s="8"/>
      <c r="AAO69" s="8"/>
      <c r="AAP69" s="8"/>
      <c r="AAQ69" s="8"/>
      <c r="AAR69" s="8"/>
      <c r="AAS69" s="8"/>
      <c r="AAT69" s="8"/>
      <c r="AAU69" s="8"/>
      <c r="AAV69" s="8"/>
      <c r="AAW69" s="8"/>
      <c r="AAX69" s="8"/>
      <c r="AAY69" s="8"/>
      <c r="AAZ69" s="8"/>
      <c r="ABA69" s="8"/>
      <c r="ABB69" s="8"/>
      <c r="ABC69" s="8"/>
      <c r="ABD69" s="8"/>
      <c r="ABE69" s="8"/>
      <c r="ABF69" s="8"/>
      <c r="ABG69" s="8"/>
      <c r="ABH69" s="8"/>
      <c r="ABI69" s="8"/>
      <c r="ABJ69" s="8"/>
      <c r="ABK69" s="8"/>
      <c r="ABL69" s="8"/>
      <c r="ABM69" s="8"/>
      <c r="ABN69" s="8"/>
      <c r="ABO69" s="8"/>
      <c r="ABP69" s="8"/>
      <c r="ABQ69" s="8"/>
      <c r="ABR69" s="8"/>
      <c r="ABS69" s="8"/>
      <c r="ABT69" s="8"/>
      <c r="ABU69" s="8"/>
      <c r="ABV69" s="8"/>
      <c r="ABW69" s="8"/>
      <c r="ABX69" s="8"/>
      <c r="ABY69" s="8"/>
      <c r="ABZ69" s="8"/>
      <c r="ACA69" s="8"/>
      <c r="ACB69" s="8"/>
      <c r="ACC69" s="8"/>
      <c r="ACD69" s="8"/>
      <c r="ACE69" s="8"/>
      <c r="ACF69" s="8"/>
      <c r="ACG69" s="8"/>
      <c r="ACH69" s="8"/>
      <c r="ACI69" s="8"/>
      <c r="ACJ69" s="8"/>
      <c r="ACK69" s="8"/>
      <c r="ACL69" s="8"/>
      <c r="ACM69" s="8"/>
      <c r="ACN69" s="8"/>
      <c r="ACO69" s="8"/>
      <c r="ACP69" s="8"/>
      <c r="ACQ69" s="8"/>
      <c r="ACR69" s="8"/>
      <c r="ACS69" s="8"/>
      <c r="ACT69" s="8"/>
      <c r="ACU69" s="8"/>
      <c r="ACV69" s="8"/>
      <c r="ACW69" s="8"/>
      <c r="ACX69" s="8"/>
      <c r="ACY69" s="8"/>
      <c r="ACZ69" s="8"/>
      <c r="ADA69" s="8"/>
      <c r="ADB69" s="8"/>
      <c r="ADC69" s="8"/>
      <c r="ADD69" s="8"/>
      <c r="ADE69" s="8"/>
      <c r="ADF69" s="8"/>
      <c r="ADG69" s="8"/>
      <c r="ADH69" s="8"/>
      <c r="ADI69" s="8"/>
      <c r="ADJ69" s="8"/>
      <c r="ADK69" s="8"/>
      <c r="ADL69" s="8"/>
      <c r="ADM69" s="8"/>
      <c r="ADN69" s="8"/>
      <c r="ADO69" s="8"/>
      <c r="ADP69" s="8"/>
      <c r="ADQ69" s="8"/>
      <c r="ADR69" s="8"/>
      <c r="ADS69" s="8"/>
      <c r="ADT69" s="8"/>
      <c r="ADU69" s="8"/>
      <c r="ADV69" s="8"/>
      <c r="ADW69" s="8"/>
      <c r="ADX69" s="8"/>
      <c r="ADY69" s="8"/>
      <c r="ADZ69" s="8"/>
      <c r="AEA69" s="8"/>
      <c r="AEB69" s="8"/>
      <c r="AEC69" s="8"/>
      <c r="AED69" s="8"/>
      <c r="AEE69" s="8"/>
      <c r="AEF69" s="8"/>
      <c r="AEG69" s="8"/>
      <c r="AEH69" s="8"/>
      <c r="AEI69" s="8"/>
      <c r="AEJ69" s="8"/>
      <c r="AEK69" s="8"/>
      <c r="AEL69" s="8"/>
      <c r="AEM69" s="8"/>
      <c r="AEN69" s="8"/>
      <c r="AEO69" s="8"/>
      <c r="AEP69" s="8"/>
      <c r="AEQ69" s="8"/>
      <c r="AER69" s="8"/>
      <c r="AES69" s="8"/>
      <c r="AET69" s="8"/>
      <c r="AEU69" s="8"/>
      <c r="AEV69" s="8"/>
      <c r="AEW69" s="8"/>
      <c r="AEX69" s="8"/>
      <c r="AEY69" s="8"/>
      <c r="AEZ69" s="8"/>
      <c r="AFA69" s="8"/>
      <c r="AFB69" s="8"/>
      <c r="AFC69" s="8"/>
      <c r="AFD69" s="8"/>
      <c r="AFE69" s="8"/>
      <c r="AFF69" s="8"/>
      <c r="AFG69" s="8"/>
      <c r="AFH69" s="8"/>
      <c r="AFI69" s="8"/>
      <c r="AFJ69" s="8"/>
      <c r="AFK69" s="8"/>
      <c r="AFL69" s="8"/>
      <c r="AFM69" s="8"/>
      <c r="AFN69" s="8"/>
      <c r="AFO69" s="8"/>
      <c r="AFP69" s="8"/>
      <c r="AFQ69" s="8"/>
      <c r="AFR69" s="8"/>
      <c r="AFS69" s="8"/>
      <c r="AFT69" s="8"/>
      <c r="AFU69" s="8"/>
      <c r="AFV69" s="8"/>
      <c r="AFW69" s="8"/>
      <c r="AFX69" s="8"/>
      <c r="AFY69" s="8"/>
      <c r="AFZ69" s="8"/>
      <c r="AGA69" s="8"/>
      <c r="AGB69" s="8"/>
      <c r="AGC69" s="8"/>
      <c r="AGD69" s="8"/>
      <c r="AGE69" s="8"/>
      <c r="AGF69" s="8"/>
      <c r="AGG69" s="8"/>
      <c r="AGH69" s="8"/>
      <c r="AGI69" s="8"/>
    </row>
    <row r="70" spans="1:867" s="23" customFormat="1" x14ac:dyDescent="0.25">
      <c r="A70" s="11"/>
      <c r="B70" s="29" t="s">
        <v>161</v>
      </c>
      <c r="C70" s="11"/>
      <c r="D70" s="133"/>
      <c r="E70" s="15"/>
      <c r="F70" s="160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22"/>
      <c r="LR70" s="22"/>
      <c r="LS70" s="22"/>
      <c r="LT70" s="22"/>
      <c r="LU70" s="22"/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22"/>
      <c r="NH70" s="22"/>
      <c r="NI70" s="22"/>
      <c r="NJ70" s="22"/>
      <c r="NK70" s="22"/>
      <c r="NL70" s="22"/>
      <c r="NM70" s="22"/>
      <c r="NN70" s="22"/>
      <c r="NO70" s="22"/>
      <c r="NP70" s="22"/>
      <c r="NQ70" s="22"/>
      <c r="NR70" s="22"/>
      <c r="NS70" s="22"/>
      <c r="NT70" s="22"/>
      <c r="NU70" s="22"/>
      <c r="NV70" s="22"/>
      <c r="NW70" s="22"/>
      <c r="NX70" s="22"/>
      <c r="NY70" s="22"/>
      <c r="NZ70" s="22"/>
      <c r="OA70" s="22"/>
      <c r="OB70" s="22"/>
      <c r="OC70" s="22"/>
      <c r="OD70" s="22"/>
      <c r="OE70" s="22"/>
      <c r="OF70" s="22"/>
      <c r="OG70" s="22"/>
      <c r="OH70" s="22"/>
      <c r="OI70" s="22"/>
      <c r="OJ70" s="22"/>
      <c r="OK70" s="22"/>
      <c r="OL70" s="22"/>
      <c r="OM70" s="22"/>
      <c r="ON70" s="22"/>
      <c r="OO70" s="22"/>
      <c r="OP70" s="22"/>
      <c r="OQ70" s="22"/>
      <c r="OR70" s="22"/>
      <c r="OS70" s="22"/>
      <c r="OT70" s="22"/>
      <c r="OU70" s="22"/>
      <c r="OV70" s="22"/>
      <c r="OW70" s="22"/>
      <c r="OX70" s="22"/>
      <c r="OY70" s="22"/>
      <c r="OZ70" s="22"/>
      <c r="PA70" s="22"/>
      <c r="PB70" s="22"/>
      <c r="PC70" s="22"/>
      <c r="PD70" s="22"/>
      <c r="PE70" s="22"/>
      <c r="PF70" s="22"/>
      <c r="PG70" s="22"/>
      <c r="PH70" s="22"/>
      <c r="PI70" s="22"/>
      <c r="PJ70" s="22"/>
      <c r="PK70" s="22"/>
      <c r="PL70" s="22"/>
      <c r="PM70" s="22"/>
      <c r="PN70" s="22"/>
      <c r="PO70" s="22"/>
      <c r="PP70" s="22"/>
      <c r="PQ70" s="22"/>
      <c r="PR70" s="22"/>
      <c r="PS70" s="22"/>
      <c r="PT70" s="22"/>
      <c r="PU70" s="22"/>
      <c r="PV70" s="22"/>
      <c r="PW70" s="22"/>
      <c r="PX70" s="22"/>
      <c r="PY70" s="22"/>
      <c r="PZ70" s="22"/>
      <c r="QA70" s="22"/>
      <c r="QB70" s="22"/>
      <c r="QC70" s="22"/>
      <c r="QD70" s="22"/>
      <c r="QE70" s="22"/>
      <c r="QF70" s="22"/>
      <c r="QG70" s="22"/>
      <c r="QH70" s="22"/>
      <c r="QI70" s="22"/>
      <c r="QJ70" s="22"/>
      <c r="QK70" s="22"/>
      <c r="QL70" s="22"/>
      <c r="QM70" s="22"/>
      <c r="QN70" s="22"/>
      <c r="QO70" s="22"/>
      <c r="QP70" s="22"/>
      <c r="QQ70" s="22"/>
      <c r="QR70" s="22"/>
      <c r="QS70" s="22"/>
      <c r="QT70" s="22"/>
      <c r="QU70" s="22"/>
      <c r="QV70" s="22"/>
      <c r="QW70" s="22"/>
      <c r="QX70" s="22"/>
      <c r="QY70" s="22"/>
      <c r="QZ70" s="22"/>
      <c r="RA70" s="22"/>
      <c r="RB70" s="22"/>
      <c r="RC70" s="22"/>
      <c r="RD70" s="22"/>
      <c r="RE70" s="22"/>
      <c r="RF70" s="22"/>
      <c r="RG70" s="22"/>
      <c r="RH70" s="22"/>
      <c r="RI70" s="22"/>
      <c r="RJ70" s="22"/>
      <c r="RK70" s="22"/>
      <c r="RL70" s="22"/>
      <c r="RM70" s="22"/>
      <c r="RN70" s="22"/>
      <c r="RO70" s="22"/>
      <c r="RP70" s="22"/>
      <c r="RQ70" s="22"/>
      <c r="RR70" s="22"/>
      <c r="RS70" s="22"/>
      <c r="RT70" s="22"/>
      <c r="RU70" s="22"/>
      <c r="RV70" s="22"/>
      <c r="RW70" s="22"/>
      <c r="RX70" s="22"/>
      <c r="RY70" s="22"/>
      <c r="RZ70" s="22"/>
      <c r="SA70" s="22"/>
      <c r="SB70" s="22"/>
      <c r="SC70" s="22"/>
      <c r="SD70" s="22"/>
      <c r="SE70" s="22"/>
      <c r="SF70" s="22"/>
      <c r="SG70" s="22"/>
      <c r="SH70" s="22"/>
      <c r="SI70" s="22"/>
      <c r="SJ70" s="22"/>
      <c r="SK70" s="22"/>
      <c r="SL70" s="22"/>
      <c r="SM70" s="22"/>
      <c r="SN70" s="22"/>
      <c r="SO70" s="22"/>
      <c r="SP70" s="22"/>
      <c r="SQ70" s="22"/>
      <c r="SR70" s="22"/>
      <c r="SS70" s="22"/>
      <c r="ST70" s="22"/>
      <c r="SU70" s="22"/>
      <c r="SV70" s="22"/>
      <c r="SW70" s="22"/>
      <c r="SX70" s="22"/>
      <c r="SY70" s="22"/>
      <c r="SZ70" s="22"/>
      <c r="TA70" s="22"/>
      <c r="TB70" s="22"/>
      <c r="TC70" s="22"/>
      <c r="TD70" s="22"/>
      <c r="TE70" s="22"/>
      <c r="TF70" s="22"/>
      <c r="TG70" s="22"/>
      <c r="TH70" s="22"/>
      <c r="TI70" s="22"/>
      <c r="TJ70" s="22"/>
      <c r="TK70" s="22"/>
      <c r="TL70" s="22"/>
      <c r="TM70" s="22"/>
      <c r="TN70" s="22"/>
      <c r="TO70" s="22"/>
      <c r="TP70" s="22"/>
      <c r="TQ70" s="22"/>
      <c r="TR70" s="22"/>
      <c r="TS70" s="22"/>
      <c r="TT70" s="22"/>
      <c r="TU70" s="22"/>
      <c r="TV70" s="22"/>
      <c r="TW70" s="22"/>
      <c r="TX70" s="22"/>
      <c r="TY70" s="22"/>
      <c r="TZ70" s="22"/>
      <c r="UA70" s="22"/>
      <c r="UB70" s="22"/>
      <c r="UC70" s="22"/>
      <c r="UD70" s="22"/>
      <c r="UE70" s="22"/>
      <c r="UF70" s="22"/>
      <c r="UG70" s="22"/>
      <c r="UH70" s="22"/>
      <c r="UI70" s="22"/>
      <c r="UJ70" s="22"/>
      <c r="UK70" s="22"/>
      <c r="UL70" s="22"/>
      <c r="UM70" s="22"/>
      <c r="UN70" s="22"/>
      <c r="UO70" s="22"/>
      <c r="UP70" s="22"/>
      <c r="UQ70" s="22"/>
      <c r="UR70" s="22"/>
      <c r="US70" s="22"/>
      <c r="UT70" s="22"/>
      <c r="UU70" s="22"/>
      <c r="UV70" s="22"/>
      <c r="UW70" s="22"/>
      <c r="UX70" s="22"/>
      <c r="UY70" s="22"/>
      <c r="UZ70" s="22"/>
      <c r="VA70" s="22"/>
      <c r="VB70" s="22"/>
      <c r="VC70" s="22"/>
      <c r="VD70" s="22"/>
      <c r="VE70" s="22"/>
      <c r="VF70" s="22"/>
      <c r="VG70" s="22"/>
      <c r="VH70" s="22"/>
      <c r="VI70" s="22"/>
      <c r="VJ70" s="22"/>
      <c r="VK70" s="22"/>
      <c r="VL70" s="22"/>
      <c r="VM70" s="22"/>
      <c r="VN70" s="22"/>
      <c r="VO70" s="22"/>
      <c r="VP70" s="22"/>
      <c r="VQ70" s="22"/>
      <c r="VR70" s="22"/>
      <c r="VS70" s="22"/>
      <c r="VT70" s="22"/>
      <c r="VU70" s="22"/>
      <c r="VV70" s="22"/>
      <c r="VW70" s="22"/>
      <c r="VX70" s="22"/>
      <c r="VY70" s="22"/>
      <c r="VZ70" s="22"/>
      <c r="WA70" s="22"/>
      <c r="WB70" s="22"/>
      <c r="WC70" s="22"/>
      <c r="WD70" s="22"/>
      <c r="WE70" s="22"/>
      <c r="WF70" s="22"/>
      <c r="WG70" s="22"/>
      <c r="WH70" s="22"/>
      <c r="WI70" s="22"/>
      <c r="WJ70" s="22"/>
      <c r="WK70" s="22"/>
      <c r="WL70" s="22"/>
      <c r="WM70" s="22"/>
      <c r="WN70" s="22"/>
      <c r="WO70" s="22"/>
      <c r="WP70" s="22"/>
      <c r="WQ70" s="22"/>
      <c r="WR70" s="22"/>
      <c r="WS70" s="22"/>
      <c r="WT70" s="22"/>
      <c r="WU70" s="22"/>
      <c r="WV70" s="22"/>
      <c r="WW70" s="22"/>
      <c r="WX70" s="22"/>
      <c r="WY70" s="22"/>
      <c r="WZ70" s="22"/>
      <c r="XA70" s="22"/>
      <c r="XB70" s="22"/>
      <c r="XC70" s="22"/>
      <c r="XD70" s="22"/>
      <c r="XE70" s="22"/>
      <c r="XF70" s="22"/>
      <c r="XG70" s="22"/>
      <c r="XH70" s="22"/>
      <c r="XI70" s="22"/>
      <c r="XJ70" s="22"/>
      <c r="XK70" s="22"/>
      <c r="XL70" s="22"/>
      <c r="XM70" s="22"/>
      <c r="XN70" s="22"/>
      <c r="XO70" s="22"/>
      <c r="XP70" s="22"/>
      <c r="XQ70" s="22"/>
      <c r="XR70" s="22"/>
      <c r="XS70" s="22"/>
      <c r="XT70" s="22"/>
      <c r="XU70" s="22"/>
      <c r="XV70" s="22"/>
      <c r="XW70" s="22"/>
      <c r="XX70" s="22"/>
      <c r="XY70" s="22"/>
      <c r="XZ70" s="22"/>
      <c r="YA70" s="22"/>
      <c r="YB70" s="22"/>
      <c r="YC70" s="22"/>
      <c r="YD70" s="22"/>
      <c r="YE70" s="22"/>
      <c r="YF70" s="22"/>
      <c r="YG70" s="22"/>
      <c r="YH70" s="22"/>
      <c r="YI70" s="22"/>
      <c r="YJ70" s="22"/>
      <c r="YK70" s="22"/>
      <c r="YL70" s="22"/>
      <c r="YM70" s="22"/>
      <c r="YN70" s="22"/>
      <c r="YO70" s="22"/>
      <c r="YP70" s="22"/>
      <c r="YQ70" s="22"/>
      <c r="YR70" s="22"/>
      <c r="YS70" s="22"/>
      <c r="YT70" s="22"/>
      <c r="YU70" s="22"/>
      <c r="YV70" s="22"/>
      <c r="YW70" s="22"/>
      <c r="YX70" s="22"/>
      <c r="YY70" s="22"/>
      <c r="YZ70" s="22"/>
      <c r="ZA70" s="22"/>
      <c r="ZB70" s="22"/>
      <c r="ZC70" s="22"/>
      <c r="ZD70" s="22"/>
      <c r="ZE70" s="22"/>
      <c r="ZF70" s="22"/>
      <c r="ZG70" s="22"/>
      <c r="ZH70" s="22"/>
      <c r="ZI70" s="22"/>
      <c r="ZJ70" s="22"/>
      <c r="ZK70" s="22"/>
      <c r="ZL70" s="22"/>
      <c r="ZM70" s="22"/>
      <c r="ZN70" s="22"/>
      <c r="ZO70" s="22"/>
      <c r="ZP70" s="22"/>
      <c r="ZQ70" s="22"/>
      <c r="ZR70" s="22"/>
      <c r="ZS70" s="22"/>
      <c r="ZT70" s="22"/>
      <c r="ZU70" s="22"/>
      <c r="ZV70" s="22"/>
      <c r="ZW70" s="22"/>
      <c r="ZX70" s="22"/>
      <c r="ZY70" s="22"/>
      <c r="ZZ70" s="22"/>
      <c r="AAA70" s="22"/>
      <c r="AAB70" s="22"/>
      <c r="AAC70" s="22"/>
      <c r="AAD70" s="22"/>
      <c r="AAE70" s="22"/>
      <c r="AAF70" s="22"/>
      <c r="AAG70" s="22"/>
      <c r="AAH70" s="22"/>
      <c r="AAI70" s="22"/>
      <c r="AAJ70" s="22"/>
      <c r="AAK70" s="22"/>
      <c r="AAL70" s="22"/>
      <c r="AAM70" s="22"/>
      <c r="AAN70" s="22"/>
      <c r="AAO70" s="22"/>
      <c r="AAP70" s="22"/>
      <c r="AAQ70" s="22"/>
      <c r="AAR70" s="22"/>
      <c r="AAS70" s="22"/>
      <c r="AAT70" s="22"/>
      <c r="AAU70" s="22"/>
      <c r="AAV70" s="22"/>
      <c r="AAW70" s="22"/>
      <c r="AAX70" s="22"/>
      <c r="AAY70" s="22"/>
      <c r="AAZ70" s="22"/>
      <c r="ABA70" s="22"/>
      <c r="ABB70" s="22"/>
      <c r="ABC70" s="22"/>
      <c r="ABD70" s="22"/>
      <c r="ABE70" s="22"/>
      <c r="ABF70" s="22"/>
      <c r="ABG70" s="22"/>
      <c r="ABH70" s="22"/>
      <c r="ABI70" s="22"/>
      <c r="ABJ70" s="22"/>
      <c r="ABK70" s="22"/>
      <c r="ABL70" s="22"/>
      <c r="ABM70" s="22"/>
      <c r="ABN70" s="22"/>
      <c r="ABO70" s="22"/>
      <c r="ABP70" s="22"/>
      <c r="ABQ70" s="22"/>
      <c r="ABR70" s="22"/>
      <c r="ABS70" s="22"/>
      <c r="ABT70" s="22"/>
      <c r="ABU70" s="22"/>
      <c r="ABV70" s="22"/>
      <c r="ABW70" s="22"/>
      <c r="ABX70" s="22"/>
      <c r="ABY70" s="22"/>
      <c r="ABZ70" s="22"/>
      <c r="ACA70" s="22"/>
      <c r="ACB70" s="22"/>
      <c r="ACC70" s="22"/>
      <c r="ACD70" s="22"/>
      <c r="ACE70" s="22"/>
      <c r="ACF70" s="22"/>
      <c r="ACG70" s="22"/>
      <c r="ACH70" s="22"/>
      <c r="ACI70" s="22"/>
      <c r="ACJ70" s="22"/>
      <c r="ACK70" s="22"/>
      <c r="ACL70" s="22"/>
      <c r="ACM70" s="22"/>
      <c r="ACN70" s="22"/>
      <c r="ACO70" s="22"/>
      <c r="ACP70" s="22"/>
      <c r="ACQ70" s="22"/>
      <c r="ACR70" s="22"/>
      <c r="ACS70" s="22"/>
      <c r="ACT70" s="22"/>
      <c r="ACU70" s="22"/>
      <c r="ACV70" s="22"/>
      <c r="ACW70" s="22"/>
      <c r="ACX70" s="22"/>
      <c r="ACY70" s="22"/>
      <c r="ACZ70" s="22"/>
      <c r="ADA70" s="22"/>
      <c r="ADB70" s="22"/>
      <c r="ADC70" s="22"/>
      <c r="ADD70" s="22"/>
      <c r="ADE70" s="22"/>
      <c r="ADF70" s="22"/>
      <c r="ADG70" s="22"/>
      <c r="ADH70" s="22"/>
      <c r="ADI70" s="22"/>
      <c r="ADJ70" s="22"/>
      <c r="ADK70" s="22"/>
      <c r="ADL70" s="22"/>
      <c r="ADM70" s="22"/>
      <c r="ADN70" s="22"/>
      <c r="ADO70" s="22"/>
      <c r="ADP70" s="22"/>
      <c r="ADQ70" s="22"/>
      <c r="ADR70" s="22"/>
      <c r="ADS70" s="22"/>
      <c r="ADT70" s="22"/>
      <c r="ADU70" s="22"/>
      <c r="ADV70" s="22"/>
      <c r="ADW70" s="22"/>
      <c r="ADX70" s="22"/>
      <c r="ADY70" s="22"/>
      <c r="ADZ70" s="22"/>
      <c r="AEA70" s="22"/>
      <c r="AEB70" s="22"/>
      <c r="AEC70" s="22"/>
      <c r="AED70" s="22"/>
      <c r="AEE70" s="22"/>
      <c r="AEF70" s="22"/>
      <c r="AEG70" s="22"/>
      <c r="AEH70" s="22"/>
      <c r="AEI70" s="22"/>
      <c r="AEJ70" s="22"/>
      <c r="AEK70" s="22"/>
      <c r="AEL70" s="22"/>
      <c r="AEM70" s="22"/>
      <c r="AEN70" s="22"/>
      <c r="AEO70" s="22"/>
      <c r="AEP70" s="22"/>
      <c r="AEQ70" s="22"/>
      <c r="AER70" s="22"/>
      <c r="AES70" s="22"/>
      <c r="AET70" s="22"/>
      <c r="AEU70" s="22"/>
      <c r="AEV70" s="22"/>
      <c r="AEW70" s="22"/>
      <c r="AEX70" s="22"/>
      <c r="AEY70" s="22"/>
      <c r="AEZ70" s="22"/>
      <c r="AFA70" s="22"/>
      <c r="AFB70" s="22"/>
      <c r="AFC70" s="22"/>
      <c r="AFD70" s="22"/>
      <c r="AFE70" s="22"/>
      <c r="AFF70" s="22"/>
      <c r="AFG70" s="22"/>
      <c r="AFH70" s="22"/>
      <c r="AFI70" s="22"/>
      <c r="AFJ70" s="22"/>
      <c r="AFK70" s="22"/>
      <c r="AFL70" s="22"/>
      <c r="AFM70" s="22"/>
      <c r="AFN70" s="22"/>
      <c r="AFO70" s="22"/>
      <c r="AFP70" s="22"/>
      <c r="AFQ70" s="22"/>
      <c r="AFR70" s="22"/>
      <c r="AFS70" s="22"/>
      <c r="AFT70" s="22"/>
      <c r="AFU70" s="22"/>
      <c r="AFV70" s="22"/>
      <c r="AFW70" s="22"/>
      <c r="AFX70" s="22"/>
      <c r="AFY70" s="22"/>
      <c r="AFZ70" s="22"/>
      <c r="AGA70" s="22"/>
      <c r="AGB70" s="22"/>
      <c r="AGC70" s="22"/>
      <c r="AGD70" s="22"/>
      <c r="AGE70" s="22"/>
      <c r="AGF70" s="22"/>
      <c r="AGG70" s="22"/>
      <c r="AGH70" s="22"/>
      <c r="AGI70" s="22"/>
    </row>
    <row r="71" spans="1:867" s="23" customFormat="1" x14ac:dyDescent="0.25">
      <c r="A71" s="11">
        <f>A68+1</f>
        <v>31</v>
      </c>
      <c r="B71" s="12" t="s">
        <v>123</v>
      </c>
      <c r="C71" s="11" t="s">
        <v>3</v>
      </c>
      <c r="D71" s="133">
        <v>8806</v>
      </c>
      <c r="E71" s="15"/>
      <c r="F71" s="26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</row>
    <row r="72" spans="1:867" s="23" customFormat="1" x14ac:dyDescent="0.25">
      <c r="A72" s="11">
        <f>A71+1</f>
        <v>32</v>
      </c>
      <c r="B72" s="12" t="s">
        <v>121</v>
      </c>
      <c r="C72" s="11" t="s">
        <v>4</v>
      </c>
      <c r="D72" s="133">
        <v>2633</v>
      </c>
      <c r="E72" s="11"/>
      <c r="F72" s="26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  <c r="IZ72" s="22"/>
      <c r="JA72" s="22"/>
      <c r="JB72" s="22"/>
      <c r="JC72" s="22"/>
      <c r="JD72" s="22"/>
      <c r="JE72" s="22"/>
      <c r="JF72" s="22"/>
      <c r="JG72" s="22"/>
      <c r="JH72" s="22"/>
      <c r="JI72" s="22"/>
      <c r="JJ72" s="22"/>
      <c r="JK72" s="22"/>
      <c r="JL72" s="22"/>
      <c r="JM72" s="22"/>
      <c r="JN72" s="22"/>
      <c r="JO72" s="22"/>
      <c r="JP72" s="22"/>
      <c r="JQ72" s="22"/>
      <c r="JR72" s="22"/>
      <c r="JS72" s="22"/>
      <c r="JT72" s="22"/>
      <c r="JU72" s="22"/>
      <c r="JV72" s="22"/>
      <c r="JW72" s="22"/>
      <c r="JX72" s="22"/>
      <c r="JY72" s="22"/>
      <c r="JZ72" s="22"/>
      <c r="KA72" s="22"/>
      <c r="KB72" s="22"/>
      <c r="KC72" s="22"/>
      <c r="KD72" s="22"/>
      <c r="KE72" s="22"/>
      <c r="KF72" s="22"/>
      <c r="KG72" s="22"/>
      <c r="KH72" s="22"/>
      <c r="KI72" s="22"/>
      <c r="KJ72" s="22"/>
      <c r="KK72" s="22"/>
      <c r="KL72" s="22"/>
      <c r="KM72" s="22"/>
      <c r="KN72" s="22"/>
      <c r="KO72" s="22"/>
      <c r="KP72" s="22"/>
      <c r="KQ72" s="22"/>
      <c r="KR72" s="22"/>
      <c r="KS72" s="22"/>
      <c r="KT72" s="22"/>
      <c r="KU72" s="22"/>
      <c r="KV72" s="22"/>
      <c r="KW72" s="22"/>
      <c r="KX72" s="22"/>
      <c r="KY72" s="22"/>
      <c r="KZ72" s="22"/>
      <c r="LA72" s="22"/>
      <c r="LB72" s="22"/>
      <c r="LC72" s="22"/>
      <c r="LD72" s="22"/>
      <c r="LE72" s="22"/>
      <c r="LF72" s="22"/>
      <c r="LG72" s="22"/>
      <c r="LH72" s="22"/>
      <c r="LI72" s="22"/>
      <c r="LJ72" s="22"/>
      <c r="LK72" s="22"/>
      <c r="LL72" s="22"/>
      <c r="LM72" s="22"/>
      <c r="LN72" s="22"/>
      <c r="LO72" s="22"/>
      <c r="LP72" s="22"/>
      <c r="LQ72" s="22"/>
      <c r="LR72" s="22"/>
      <c r="LS72" s="22"/>
      <c r="LT72" s="22"/>
      <c r="LU72" s="22"/>
      <c r="LV72" s="22"/>
      <c r="LW72" s="22"/>
      <c r="LX72" s="22"/>
      <c r="LY72" s="22"/>
      <c r="LZ72" s="22"/>
      <c r="MA72" s="22"/>
      <c r="MB72" s="22"/>
      <c r="MC72" s="22"/>
      <c r="MD72" s="22"/>
      <c r="ME72" s="22"/>
      <c r="MF72" s="22"/>
      <c r="MG72" s="22"/>
      <c r="MH72" s="22"/>
      <c r="MI72" s="22"/>
      <c r="MJ72" s="22"/>
      <c r="MK72" s="22"/>
      <c r="ML72" s="22"/>
      <c r="MM72" s="22"/>
      <c r="MN72" s="22"/>
      <c r="MO72" s="22"/>
      <c r="MP72" s="22"/>
      <c r="MQ72" s="22"/>
      <c r="MR72" s="22"/>
      <c r="MS72" s="22"/>
      <c r="MT72" s="22"/>
      <c r="MU72" s="22"/>
      <c r="MV72" s="22"/>
      <c r="MW72" s="22"/>
      <c r="MX72" s="22"/>
      <c r="MY72" s="22"/>
      <c r="MZ72" s="22"/>
      <c r="NA72" s="22"/>
      <c r="NB72" s="22"/>
      <c r="NC72" s="22"/>
      <c r="ND72" s="22"/>
      <c r="NE72" s="22"/>
      <c r="NF72" s="22"/>
      <c r="NG72" s="22"/>
      <c r="NH72" s="22"/>
      <c r="NI72" s="22"/>
      <c r="NJ72" s="22"/>
      <c r="NK72" s="22"/>
      <c r="NL72" s="22"/>
      <c r="NM72" s="22"/>
      <c r="NN72" s="22"/>
      <c r="NO72" s="22"/>
      <c r="NP72" s="22"/>
      <c r="NQ72" s="22"/>
      <c r="NR72" s="22"/>
      <c r="NS72" s="22"/>
      <c r="NT72" s="22"/>
      <c r="NU72" s="22"/>
      <c r="NV72" s="22"/>
      <c r="NW72" s="22"/>
      <c r="NX72" s="22"/>
      <c r="NY72" s="22"/>
      <c r="NZ72" s="22"/>
      <c r="OA72" s="22"/>
      <c r="OB72" s="22"/>
      <c r="OC72" s="22"/>
      <c r="OD72" s="22"/>
      <c r="OE72" s="22"/>
      <c r="OF72" s="22"/>
      <c r="OG72" s="22"/>
      <c r="OH72" s="22"/>
      <c r="OI72" s="22"/>
      <c r="OJ72" s="22"/>
      <c r="OK72" s="22"/>
      <c r="OL72" s="22"/>
      <c r="OM72" s="22"/>
      <c r="ON72" s="22"/>
      <c r="OO72" s="22"/>
      <c r="OP72" s="22"/>
      <c r="OQ72" s="22"/>
      <c r="OR72" s="22"/>
      <c r="OS72" s="22"/>
      <c r="OT72" s="22"/>
      <c r="OU72" s="22"/>
      <c r="OV72" s="22"/>
      <c r="OW72" s="22"/>
      <c r="OX72" s="22"/>
      <c r="OY72" s="22"/>
      <c r="OZ72" s="22"/>
      <c r="PA72" s="22"/>
      <c r="PB72" s="22"/>
      <c r="PC72" s="22"/>
      <c r="PD72" s="22"/>
      <c r="PE72" s="22"/>
      <c r="PF72" s="22"/>
      <c r="PG72" s="22"/>
      <c r="PH72" s="22"/>
      <c r="PI72" s="22"/>
      <c r="PJ72" s="22"/>
      <c r="PK72" s="22"/>
      <c r="PL72" s="22"/>
      <c r="PM72" s="22"/>
      <c r="PN72" s="22"/>
      <c r="PO72" s="22"/>
      <c r="PP72" s="22"/>
      <c r="PQ72" s="22"/>
      <c r="PR72" s="22"/>
      <c r="PS72" s="22"/>
      <c r="PT72" s="22"/>
      <c r="PU72" s="22"/>
      <c r="PV72" s="22"/>
      <c r="PW72" s="22"/>
      <c r="PX72" s="22"/>
      <c r="PY72" s="22"/>
      <c r="PZ72" s="22"/>
      <c r="QA72" s="22"/>
      <c r="QB72" s="22"/>
      <c r="QC72" s="22"/>
      <c r="QD72" s="22"/>
      <c r="QE72" s="22"/>
      <c r="QF72" s="22"/>
      <c r="QG72" s="22"/>
      <c r="QH72" s="22"/>
      <c r="QI72" s="22"/>
      <c r="QJ72" s="22"/>
      <c r="QK72" s="22"/>
      <c r="QL72" s="22"/>
      <c r="QM72" s="22"/>
      <c r="QN72" s="22"/>
      <c r="QO72" s="22"/>
      <c r="QP72" s="22"/>
      <c r="QQ72" s="22"/>
      <c r="QR72" s="22"/>
      <c r="QS72" s="22"/>
      <c r="QT72" s="22"/>
      <c r="QU72" s="22"/>
      <c r="QV72" s="22"/>
      <c r="QW72" s="22"/>
      <c r="QX72" s="22"/>
      <c r="QY72" s="22"/>
      <c r="QZ72" s="22"/>
      <c r="RA72" s="22"/>
      <c r="RB72" s="22"/>
      <c r="RC72" s="22"/>
      <c r="RD72" s="22"/>
      <c r="RE72" s="22"/>
      <c r="RF72" s="22"/>
      <c r="RG72" s="22"/>
      <c r="RH72" s="22"/>
      <c r="RI72" s="22"/>
      <c r="RJ72" s="22"/>
      <c r="RK72" s="22"/>
      <c r="RL72" s="22"/>
      <c r="RM72" s="22"/>
      <c r="RN72" s="22"/>
      <c r="RO72" s="22"/>
      <c r="RP72" s="22"/>
      <c r="RQ72" s="22"/>
      <c r="RR72" s="22"/>
      <c r="RS72" s="22"/>
      <c r="RT72" s="22"/>
      <c r="RU72" s="22"/>
      <c r="RV72" s="22"/>
      <c r="RW72" s="22"/>
      <c r="RX72" s="22"/>
      <c r="RY72" s="22"/>
      <c r="RZ72" s="22"/>
      <c r="SA72" s="22"/>
      <c r="SB72" s="22"/>
      <c r="SC72" s="22"/>
      <c r="SD72" s="22"/>
      <c r="SE72" s="22"/>
      <c r="SF72" s="22"/>
      <c r="SG72" s="22"/>
      <c r="SH72" s="22"/>
      <c r="SI72" s="22"/>
      <c r="SJ72" s="22"/>
      <c r="SK72" s="22"/>
      <c r="SL72" s="22"/>
      <c r="SM72" s="22"/>
      <c r="SN72" s="22"/>
      <c r="SO72" s="22"/>
      <c r="SP72" s="22"/>
      <c r="SQ72" s="22"/>
      <c r="SR72" s="22"/>
      <c r="SS72" s="22"/>
      <c r="ST72" s="22"/>
      <c r="SU72" s="22"/>
      <c r="SV72" s="22"/>
      <c r="SW72" s="22"/>
      <c r="SX72" s="22"/>
      <c r="SY72" s="22"/>
      <c r="SZ72" s="22"/>
      <c r="TA72" s="22"/>
      <c r="TB72" s="22"/>
      <c r="TC72" s="22"/>
      <c r="TD72" s="22"/>
      <c r="TE72" s="22"/>
      <c r="TF72" s="22"/>
      <c r="TG72" s="22"/>
      <c r="TH72" s="22"/>
      <c r="TI72" s="22"/>
      <c r="TJ72" s="22"/>
      <c r="TK72" s="22"/>
      <c r="TL72" s="22"/>
      <c r="TM72" s="22"/>
      <c r="TN72" s="22"/>
      <c r="TO72" s="22"/>
      <c r="TP72" s="22"/>
      <c r="TQ72" s="22"/>
      <c r="TR72" s="22"/>
      <c r="TS72" s="22"/>
      <c r="TT72" s="22"/>
      <c r="TU72" s="22"/>
      <c r="TV72" s="22"/>
      <c r="TW72" s="22"/>
      <c r="TX72" s="22"/>
      <c r="TY72" s="22"/>
      <c r="TZ72" s="22"/>
      <c r="UA72" s="22"/>
      <c r="UB72" s="22"/>
      <c r="UC72" s="22"/>
      <c r="UD72" s="22"/>
      <c r="UE72" s="22"/>
      <c r="UF72" s="22"/>
      <c r="UG72" s="22"/>
      <c r="UH72" s="22"/>
      <c r="UI72" s="22"/>
      <c r="UJ72" s="22"/>
      <c r="UK72" s="22"/>
      <c r="UL72" s="22"/>
      <c r="UM72" s="22"/>
      <c r="UN72" s="22"/>
      <c r="UO72" s="22"/>
      <c r="UP72" s="22"/>
      <c r="UQ72" s="22"/>
      <c r="UR72" s="22"/>
      <c r="US72" s="22"/>
      <c r="UT72" s="22"/>
      <c r="UU72" s="22"/>
      <c r="UV72" s="22"/>
      <c r="UW72" s="22"/>
      <c r="UX72" s="22"/>
      <c r="UY72" s="22"/>
      <c r="UZ72" s="22"/>
      <c r="VA72" s="22"/>
      <c r="VB72" s="22"/>
      <c r="VC72" s="22"/>
      <c r="VD72" s="22"/>
      <c r="VE72" s="22"/>
      <c r="VF72" s="22"/>
      <c r="VG72" s="22"/>
      <c r="VH72" s="22"/>
      <c r="VI72" s="22"/>
      <c r="VJ72" s="22"/>
      <c r="VK72" s="22"/>
      <c r="VL72" s="22"/>
      <c r="VM72" s="22"/>
      <c r="VN72" s="22"/>
      <c r="VO72" s="22"/>
      <c r="VP72" s="22"/>
      <c r="VQ72" s="22"/>
      <c r="VR72" s="22"/>
      <c r="VS72" s="22"/>
      <c r="VT72" s="22"/>
      <c r="VU72" s="22"/>
      <c r="VV72" s="22"/>
      <c r="VW72" s="22"/>
      <c r="VX72" s="22"/>
      <c r="VY72" s="22"/>
      <c r="VZ72" s="22"/>
      <c r="WA72" s="22"/>
      <c r="WB72" s="22"/>
      <c r="WC72" s="22"/>
      <c r="WD72" s="22"/>
      <c r="WE72" s="22"/>
      <c r="WF72" s="22"/>
      <c r="WG72" s="22"/>
      <c r="WH72" s="22"/>
      <c r="WI72" s="22"/>
      <c r="WJ72" s="22"/>
      <c r="WK72" s="22"/>
      <c r="WL72" s="22"/>
      <c r="WM72" s="22"/>
      <c r="WN72" s="22"/>
      <c r="WO72" s="22"/>
      <c r="WP72" s="22"/>
      <c r="WQ72" s="22"/>
      <c r="WR72" s="22"/>
      <c r="WS72" s="22"/>
      <c r="WT72" s="22"/>
      <c r="WU72" s="22"/>
      <c r="WV72" s="22"/>
      <c r="WW72" s="22"/>
      <c r="WX72" s="22"/>
      <c r="WY72" s="22"/>
      <c r="WZ72" s="22"/>
      <c r="XA72" s="22"/>
      <c r="XB72" s="22"/>
      <c r="XC72" s="22"/>
      <c r="XD72" s="22"/>
      <c r="XE72" s="22"/>
      <c r="XF72" s="22"/>
      <c r="XG72" s="22"/>
      <c r="XH72" s="22"/>
      <c r="XI72" s="22"/>
      <c r="XJ72" s="22"/>
      <c r="XK72" s="22"/>
      <c r="XL72" s="22"/>
      <c r="XM72" s="22"/>
      <c r="XN72" s="22"/>
      <c r="XO72" s="22"/>
      <c r="XP72" s="22"/>
      <c r="XQ72" s="22"/>
      <c r="XR72" s="22"/>
      <c r="XS72" s="22"/>
      <c r="XT72" s="22"/>
      <c r="XU72" s="22"/>
      <c r="XV72" s="22"/>
      <c r="XW72" s="22"/>
      <c r="XX72" s="22"/>
      <c r="XY72" s="22"/>
      <c r="XZ72" s="22"/>
      <c r="YA72" s="22"/>
      <c r="YB72" s="22"/>
      <c r="YC72" s="22"/>
      <c r="YD72" s="22"/>
      <c r="YE72" s="22"/>
      <c r="YF72" s="22"/>
      <c r="YG72" s="22"/>
      <c r="YH72" s="22"/>
      <c r="YI72" s="22"/>
      <c r="YJ72" s="22"/>
      <c r="YK72" s="22"/>
      <c r="YL72" s="22"/>
      <c r="YM72" s="22"/>
      <c r="YN72" s="22"/>
      <c r="YO72" s="22"/>
      <c r="YP72" s="22"/>
      <c r="YQ72" s="22"/>
      <c r="YR72" s="22"/>
      <c r="YS72" s="22"/>
      <c r="YT72" s="22"/>
      <c r="YU72" s="22"/>
      <c r="YV72" s="22"/>
      <c r="YW72" s="22"/>
      <c r="YX72" s="22"/>
      <c r="YY72" s="22"/>
      <c r="YZ72" s="22"/>
      <c r="ZA72" s="22"/>
      <c r="ZB72" s="22"/>
      <c r="ZC72" s="22"/>
      <c r="ZD72" s="22"/>
      <c r="ZE72" s="22"/>
      <c r="ZF72" s="22"/>
      <c r="ZG72" s="22"/>
      <c r="ZH72" s="22"/>
      <c r="ZI72" s="22"/>
      <c r="ZJ72" s="22"/>
      <c r="ZK72" s="22"/>
      <c r="ZL72" s="22"/>
      <c r="ZM72" s="22"/>
      <c r="ZN72" s="22"/>
      <c r="ZO72" s="22"/>
      <c r="ZP72" s="22"/>
      <c r="ZQ72" s="22"/>
      <c r="ZR72" s="22"/>
      <c r="ZS72" s="22"/>
      <c r="ZT72" s="22"/>
      <c r="ZU72" s="22"/>
      <c r="ZV72" s="22"/>
      <c r="ZW72" s="22"/>
      <c r="ZX72" s="22"/>
      <c r="ZY72" s="22"/>
      <c r="ZZ72" s="22"/>
      <c r="AAA72" s="22"/>
      <c r="AAB72" s="22"/>
      <c r="AAC72" s="22"/>
      <c r="AAD72" s="22"/>
      <c r="AAE72" s="22"/>
      <c r="AAF72" s="22"/>
      <c r="AAG72" s="22"/>
      <c r="AAH72" s="22"/>
      <c r="AAI72" s="22"/>
      <c r="AAJ72" s="22"/>
      <c r="AAK72" s="22"/>
      <c r="AAL72" s="22"/>
      <c r="AAM72" s="22"/>
      <c r="AAN72" s="22"/>
      <c r="AAO72" s="22"/>
      <c r="AAP72" s="22"/>
      <c r="AAQ72" s="22"/>
      <c r="AAR72" s="22"/>
      <c r="AAS72" s="22"/>
      <c r="AAT72" s="22"/>
      <c r="AAU72" s="22"/>
      <c r="AAV72" s="22"/>
      <c r="AAW72" s="22"/>
      <c r="AAX72" s="22"/>
      <c r="AAY72" s="22"/>
      <c r="AAZ72" s="22"/>
      <c r="ABA72" s="22"/>
      <c r="ABB72" s="22"/>
      <c r="ABC72" s="22"/>
      <c r="ABD72" s="22"/>
      <c r="ABE72" s="22"/>
      <c r="ABF72" s="22"/>
      <c r="ABG72" s="22"/>
      <c r="ABH72" s="22"/>
      <c r="ABI72" s="22"/>
      <c r="ABJ72" s="22"/>
      <c r="ABK72" s="22"/>
      <c r="ABL72" s="22"/>
      <c r="ABM72" s="22"/>
      <c r="ABN72" s="22"/>
      <c r="ABO72" s="22"/>
      <c r="ABP72" s="22"/>
      <c r="ABQ72" s="22"/>
      <c r="ABR72" s="22"/>
      <c r="ABS72" s="22"/>
      <c r="ABT72" s="22"/>
      <c r="ABU72" s="22"/>
      <c r="ABV72" s="22"/>
      <c r="ABW72" s="22"/>
      <c r="ABX72" s="22"/>
      <c r="ABY72" s="22"/>
      <c r="ABZ72" s="22"/>
      <c r="ACA72" s="22"/>
      <c r="ACB72" s="22"/>
      <c r="ACC72" s="22"/>
      <c r="ACD72" s="22"/>
      <c r="ACE72" s="22"/>
      <c r="ACF72" s="22"/>
      <c r="ACG72" s="22"/>
      <c r="ACH72" s="22"/>
      <c r="ACI72" s="22"/>
      <c r="ACJ72" s="22"/>
      <c r="ACK72" s="22"/>
      <c r="ACL72" s="22"/>
      <c r="ACM72" s="22"/>
      <c r="ACN72" s="22"/>
      <c r="ACO72" s="22"/>
      <c r="ACP72" s="22"/>
      <c r="ACQ72" s="22"/>
      <c r="ACR72" s="22"/>
      <c r="ACS72" s="22"/>
      <c r="ACT72" s="22"/>
      <c r="ACU72" s="22"/>
      <c r="ACV72" s="22"/>
      <c r="ACW72" s="22"/>
      <c r="ACX72" s="22"/>
      <c r="ACY72" s="22"/>
      <c r="ACZ72" s="22"/>
      <c r="ADA72" s="22"/>
      <c r="ADB72" s="22"/>
      <c r="ADC72" s="22"/>
      <c r="ADD72" s="22"/>
      <c r="ADE72" s="22"/>
      <c r="ADF72" s="22"/>
      <c r="ADG72" s="22"/>
      <c r="ADH72" s="22"/>
      <c r="ADI72" s="22"/>
      <c r="ADJ72" s="22"/>
      <c r="ADK72" s="22"/>
      <c r="ADL72" s="22"/>
      <c r="ADM72" s="22"/>
      <c r="ADN72" s="22"/>
      <c r="ADO72" s="22"/>
      <c r="ADP72" s="22"/>
      <c r="ADQ72" s="22"/>
      <c r="ADR72" s="22"/>
      <c r="ADS72" s="22"/>
      <c r="ADT72" s="22"/>
      <c r="ADU72" s="22"/>
      <c r="ADV72" s="22"/>
      <c r="ADW72" s="22"/>
      <c r="ADX72" s="22"/>
      <c r="ADY72" s="22"/>
      <c r="ADZ72" s="22"/>
      <c r="AEA72" s="22"/>
      <c r="AEB72" s="22"/>
      <c r="AEC72" s="22"/>
      <c r="AED72" s="22"/>
      <c r="AEE72" s="22"/>
      <c r="AEF72" s="22"/>
      <c r="AEG72" s="22"/>
      <c r="AEH72" s="22"/>
      <c r="AEI72" s="22"/>
      <c r="AEJ72" s="22"/>
      <c r="AEK72" s="22"/>
      <c r="AEL72" s="22"/>
      <c r="AEM72" s="22"/>
      <c r="AEN72" s="22"/>
      <c r="AEO72" s="22"/>
      <c r="AEP72" s="22"/>
      <c r="AEQ72" s="22"/>
      <c r="AER72" s="22"/>
      <c r="AES72" s="22"/>
      <c r="AET72" s="22"/>
      <c r="AEU72" s="22"/>
      <c r="AEV72" s="22"/>
      <c r="AEW72" s="22"/>
      <c r="AEX72" s="22"/>
      <c r="AEY72" s="22"/>
      <c r="AEZ72" s="22"/>
      <c r="AFA72" s="22"/>
      <c r="AFB72" s="22"/>
      <c r="AFC72" s="22"/>
      <c r="AFD72" s="22"/>
      <c r="AFE72" s="22"/>
      <c r="AFF72" s="22"/>
      <c r="AFG72" s="22"/>
      <c r="AFH72" s="22"/>
      <c r="AFI72" s="22"/>
      <c r="AFJ72" s="22"/>
      <c r="AFK72" s="22"/>
      <c r="AFL72" s="22"/>
      <c r="AFM72" s="22"/>
      <c r="AFN72" s="22"/>
      <c r="AFO72" s="22"/>
      <c r="AFP72" s="22"/>
      <c r="AFQ72" s="22"/>
      <c r="AFR72" s="22"/>
      <c r="AFS72" s="22"/>
      <c r="AFT72" s="22"/>
      <c r="AFU72" s="22"/>
      <c r="AFV72" s="22"/>
      <c r="AFW72" s="22"/>
      <c r="AFX72" s="22"/>
      <c r="AFY72" s="22"/>
      <c r="AFZ72" s="22"/>
      <c r="AGA72" s="22"/>
      <c r="AGB72" s="22"/>
      <c r="AGC72" s="22"/>
      <c r="AGD72" s="22"/>
      <c r="AGE72" s="22"/>
      <c r="AGF72" s="22"/>
      <c r="AGG72" s="22"/>
      <c r="AGH72" s="22"/>
      <c r="AGI72" s="22"/>
    </row>
    <row r="73" spans="1:867" s="23" customFormat="1" x14ac:dyDescent="0.25">
      <c r="A73" s="11">
        <f t="shared" ref="A73:A79" si="4">A72+1</f>
        <v>33</v>
      </c>
      <c r="B73" s="12" t="s">
        <v>122</v>
      </c>
      <c r="C73" s="11" t="s">
        <v>4</v>
      </c>
      <c r="D73" s="133">
        <v>757</v>
      </c>
      <c r="E73" s="11"/>
      <c r="F73" s="26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  <c r="IW73" s="22"/>
      <c r="IX73" s="22"/>
      <c r="IY73" s="22"/>
      <c r="IZ73" s="22"/>
      <c r="JA73" s="22"/>
      <c r="JB73" s="22"/>
      <c r="JC73" s="22"/>
      <c r="JD73" s="22"/>
      <c r="JE73" s="22"/>
      <c r="JF73" s="22"/>
      <c r="JG73" s="22"/>
      <c r="JH73" s="22"/>
      <c r="JI73" s="22"/>
      <c r="JJ73" s="22"/>
      <c r="JK73" s="22"/>
      <c r="JL73" s="22"/>
      <c r="JM73" s="22"/>
      <c r="JN73" s="22"/>
      <c r="JO73" s="22"/>
      <c r="JP73" s="22"/>
      <c r="JQ73" s="22"/>
      <c r="JR73" s="22"/>
      <c r="JS73" s="22"/>
      <c r="JT73" s="22"/>
      <c r="JU73" s="22"/>
      <c r="JV73" s="22"/>
      <c r="JW73" s="22"/>
      <c r="JX73" s="22"/>
      <c r="JY73" s="22"/>
      <c r="JZ73" s="22"/>
      <c r="KA73" s="22"/>
      <c r="KB73" s="22"/>
      <c r="KC73" s="22"/>
      <c r="KD73" s="22"/>
      <c r="KE73" s="22"/>
      <c r="KF73" s="22"/>
      <c r="KG73" s="22"/>
      <c r="KH73" s="22"/>
      <c r="KI73" s="22"/>
      <c r="KJ73" s="22"/>
      <c r="KK73" s="22"/>
      <c r="KL73" s="22"/>
      <c r="KM73" s="22"/>
      <c r="KN73" s="22"/>
      <c r="KO73" s="22"/>
      <c r="KP73" s="22"/>
      <c r="KQ73" s="22"/>
      <c r="KR73" s="22"/>
      <c r="KS73" s="22"/>
      <c r="KT73" s="22"/>
      <c r="KU73" s="22"/>
      <c r="KV73" s="22"/>
      <c r="KW73" s="22"/>
      <c r="KX73" s="22"/>
      <c r="KY73" s="22"/>
      <c r="KZ73" s="22"/>
      <c r="LA73" s="22"/>
      <c r="LB73" s="22"/>
      <c r="LC73" s="22"/>
      <c r="LD73" s="22"/>
      <c r="LE73" s="22"/>
      <c r="LF73" s="22"/>
      <c r="LG73" s="22"/>
      <c r="LH73" s="22"/>
      <c r="LI73" s="22"/>
      <c r="LJ73" s="22"/>
      <c r="LK73" s="22"/>
      <c r="LL73" s="22"/>
      <c r="LM73" s="22"/>
      <c r="LN73" s="22"/>
      <c r="LO73" s="22"/>
      <c r="LP73" s="22"/>
      <c r="LQ73" s="22"/>
      <c r="LR73" s="22"/>
      <c r="LS73" s="22"/>
      <c r="LT73" s="22"/>
      <c r="LU73" s="22"/>
      <c r="LV73" s="22"/>
      <c r="LW73" s="22"/>
      <c r="LX73" s="22"/>
      <c r="LY73" s="22"/>
      <c r="LZ73" s="22"/>
      <c r="MA73" s="22"/>
      <c r="MB73" s="22"/>
      <c r="MC73" s="22"/>
      <c r="MD73" s="22"/>
      <c r="ME73" s="22"/>
      <c r="MF73" s="22"/>
      <c r="MG73" s="22"/>
      <c r="MH73" s="22"/>
      <c r="MI73" s="22"/>
      <c r="MJ73" s="22"/>
      <c r="MK73" s="22"/>
      <c r="ML73" s="22"/>
      <c r="MM73" s="22"/>
      <c r="MN73" s="22"/>
      <c r="MO73" s="22"/>
      <c r="MP73" s="22"/>
      <c r="MQ73" s="22"/>
      <c r="MR73" s="22"/>
      <c r="MS73" s="22"/>
      <c r="MT73" s="22"/>
      <c r="MU73" s="22"/>
      <c r="MV73" s="22"/>
      <c r="MW73" s="22"/>
      <c r="MX73" s="22"/>
      <c r="MY73" s="22"/>
      <c r="MZ73" s="22"/>
      <c r="NA73" s="22"/>
      <c r="NB73" s="22"/>
      <c r="NC73" s="22"/>
      <c r="ND73" s="22"/>
      <c r="NE73" s="22"/>
      <c r="NF73" s="22"/>
      <c r="NG73" s="22"/>
      <c r="NH73" s="22"/>
      <c r="NI73" s="22"/>
      <c r="NJ73" s="22"/>
      <c r="NK73" s="22"/>
      <c r="NL73" s="22"/>
      <c r="NM73" s="22"/>
      <c r="NN73" s="22"/>
      <c r="NO73" s="22"/>
      <c r="NP73" s="22"/>
      <c r="NQ73" s="22"/>
      <c r="NR73" s="22"/>
      <c r="NS73" s="22"/>
      <c r="NT73" s="22"/>
      <c r="NU73" s="22"/>
      <c r="NV73" s="22"/>
      <c r="NW73" s="22"/>
      <c r="NX73" s="22"/>
      <c r="NY73" s="22"/>
      <c r="NZ73" s="22"/>
      <c r="OA73" s="22"/>
      <c r="OB73" s="22"/>
      <c r="OC73" s="22"/>
      <c r="OD73" s="22"/>
      <c r="OE73" s="22"/>
      <c r="OF73" s="22"/>
      <c r="OG73" s="22"/>
      <c r="OH73" s="22"/>
      <c r="OI73" s="22"/>
      <c r="OJ73" s="22"/>
      <c r="OK73" s="22"/>
      <c r="OL73" s="22"/>
      <c r="OM73" s="22"/>
      <c r="ON73" s="22"/>
      <c r="OO73" s="22"/>
      <c r="OP73" s="22"/>
      <c r="OQ73" s="22"/>
      <c r="OR73" s="22"/>
      <c r="OS73" s="22"/>
      <c r="OT73" s="22"/>
      <c r="OU73" s="22"/>
      <c r="OV73" s="22"/>
      <c r="OW73" s="22"/>
      <c r="OX73" s="22"/>
      <c r="OY73" s="22"/>
      <c r="OZ73" s="22"/>
      <c r="PA73" s="22"/>
      <c r="PB73" s="22"/>
      <c r="PC73" s="22"/>
      <c r="PD73" s="22"/>
      <c r="PE73" s="22"/>
      <c r="PF73" s="22"/>
      <c r="PG73" s="22"/>
      <c r="PH73" s="22"/>
      <c r="PI73" s="22"/>
      <c r="PJ73" s="22"/>
      <c r="PK73" s="22"/>
      <c r="PL73" s="22"/>
      <c r="PM73" s="22"/>
      <c r="PN73" s="22"/>
      <c r="PO73" s="22"/>
      <c r="PP73" s="22"/>
      <c r="PQ73" s="22"/>
      <c r="PR73" s="22"/>
      <c r="PS73" s="22"/>
      <c r="PT73" s="22"/>
      <c r="PU73" s="22"/>
      <c r="PV73" s="22"/>
      <c r="PW73" s="22"/>
      <c r="PX73" s="22"/>
      <c r="PY73" s="22"/>
      <c r="PZ73" s="22"/>
      <c r="QA73" s="22"/>
      <c r="QB73" s="22"/>
      <c r="QC73" s="22"/>
      <c r="QD73" s="22"/>
      <c r="QE73" s="22"/>
      <c r="QF73" s="22"/>
      <c r="QG73" s="22"/>
      <c r="QH73" s="22"/>
      <c r="QI73" s="22"/>
      <c r="QJ73" s="22"/>
      <c r="QK73" s="22"/>
      <c r="QL73" s="22"/>
      <c r="QM73" s="22"/>
      <c r="QN73" s="22"/>
      <c r="QO73" s="22"/>
      <c r="QP73" s="22"/>
      <c r="QQ73" s="22"/>
      <c r="QR73" s="22"/>
      <c r="QS73" s="22"/>
      <c r="QT73" s="22"/>
      <c r="QU73" s="22"/>
      <c r="QV73" s="22"/>
      <c r="QW73" s="22"/>
      <c r="QX73" s="22"/>
      <c r="QY73" s="22"/>
      <c r="QZ73" s="22"/>
      <c r="RA73" s="22"/>
      <c r="RB73" s="22"/>
      <c r="RC73" s="22"/>
      <c r="RD73" s="22"/>
      <c r="RE73" s="22"/>
      <c r="RF73" s="22"/>
      <c r="RG73" s="22"/>
      <c r="RH73" s="22"/>
      <c r="RI73" s="22"/>
      <c r="RJ73" s="22"/>
      <c r="RK73" s="22"/>
      <c r="RL73" s="22"/>
      <c r="RM73" s="22"/>
      <c r="RN73" s="22"/>
      <c r="RO73" s="22"/>
      <c r="RP73" s="22"/>
      <c r="RQ73" s="22"/>
      <c r="RR73" s="22"/>
      <c r="RS73" s="22"/>
      <c r="RT73" s="22"/>
      <c r="RU73" s="22"/>
      <c r="RV73" s="22"/>
      <c r="RW73" s="22"/>
      <c r="RX73" s="22"/>
      <c r="RY73" s="22"/>
      <c r="RZ73" s="22"/>
      <c r="SA73" s="22"/>
      <c r="SB73" s="22"/>
      <c r="SC73" s="22"/>
      <c r="SD73" s="22"/>
      <c r="SE73" s="22"/>
      <c r="SF73" s="22"/>
      <c r="SG73" s="22"/>
      <c r="SH73" s="22"/>
      <c r="SI73" s="22"/>
      <c r="SJ73" s="22"/>
      <c r="SK73" s="22"/>
      <c r="SL73" s="22"/>
      <c r="SM73" s="22"/>
      <c r="SN73" s="22"/>
      <c r="SO73" s="22"/>
      <c r="SP73" s="22"/>
      <c r="SQ73" s="22"/>
      <c r="SR73" s="22"/>
      <c r="SS73" s="22"/>
      <c r="ST73" s="22"/>
      <c r="SU73" s="22"/>
      <c r="SV73" s="22"/>
      <c r="SW73" s="22"/>
      <c r="SX73" s="22"/>
      <c r="SY73" s="22"/>
      <c r="SZ73" s="22"/>
      <c r="TA73" s="22"/>
      <c r="TB73" s="22"/>
      <c r="TC73" s="22"/>
      <c r="TD73" s="22"/>
      <c r="TE73" s="22"/>
      <c r="TF73" s="22"/>
      <c r="TG73" s="22"/>
      <c r="TH73" s="22"/>
      <c r="TI73" s="22"/>
      <c r="TJ73" s="22"/>
      <c r="TK73" s="22"/>
      <c r="TL73" s="22"/>
      <c r="TM73" s="22"/>
      <c r="TN73" s="22"/>
      <c r="TO73" s="22"/>
      <c r="TP73" s="22"/>
      <c r="TQ73" s="22"/>
      <c r="TR73" s="22"/>
      <c r="TS73" s="22"/>
      <c r="TT73" s="22"/>
      <c r="TU73" s="22"/>
      <c r="TV73" s="22"/>
      <c r="TW73" s="22"/>
      <c r="TX73" s="22"/>
      <c r="TY73" s="22"/>
      <c r="TZ73" s="22"/>
      <c r="UA73" s="22"/>
      <c r="UB73" s="22"/>
      <c r="UC73" s="22"/>
      <c r="UD73" s="22"/>
      <c r="UE73" s="22"/>
      <c r="UF73" s="22"/>
      <c r="UG73" s="22"/>
      <c r="UH73" s="22"/>
      <c r="UI73" s="22"/>
      <c r="UJ73" s="22"/>
      <c r="UK73" s="22"/>
      <c r="UL73" s="22"/>
      <c r="UM73" s="22"/>
      <c r="UN73" s="22"/>
      <c r="UO73" s="22"/>
      <c r="UP73" s="22"/>
      <c r="UQ73" s="22"/>
      <c r="UR73" s="22"/>
      <c r="US73" s="22"/>
      <c r="UT73" s="22"/>
      <c r="UU73" s="22"/>
      <c r="UV73" s="22"/>
      <c r="UW73" s="22"/>
      <c r="UX73" s="22"/>
      <c r="UY73" s="22"/>
      <c r="UZ73" s="22"/>
      <c r="VA73" s="22"/>
      <c r="VB73" s="22"/>
      <c r="VC73" s="22"/>
      <c r="VD73" s="22"/>
      <c r="VE73" s="22"/>
      <c r="VF73" s="22"/>
      <c r="VG73" s="22"/>
      <c r="VH73" s="22"/>
      <c r="VI73" s="22"/>
      <c r="VJ73" s="22"/>
      <c r="VK73" s="22"/>
      <c r="VL73" s="22"/>
      <c r="VM73" s="22"/>
      <c r="VN73" s="22"/>
      <c r="VO73" s="22"/>
      <c r="VP73" s="22"/>
      <c r="VQ73" s="22"/>
      <c r="VR73" s="22"/>
      <c r="VS73" s="22"/>
      <c r="VT73" s="22"/>
      <c r="VU73" s="22"/>
      <c r="VV73" s="22"/>
      <c r="VW73" s="22"/>
      <c r="VX73" s="22"/>
      <c r="VY73" s="22"/>
      <c r="VZ73" s="22"/>
      <c r="WA73" s="22"/>
      <c r="WB73" s="22"/>
      <c r="WC73" s="22"/>
      <c r="WD73" s="22"/>
      <c r="WE73" s="22"/>
      <c r="WF73" s="22"/>
      <c r="WG73" s="22"/>
      <c r="WH73" s="22"/>
      <c r="WI73" s="22"/>
      <c r="WJ73" s="22"/>
      <c r="WK73" s="22"/>
      <c r="WL73" s="22"/>
      <c r="WM73" s="22"/>
      <c r="WN73" s="22"/>
      <c r="WO73" s="22"/>
      <c r="WP73" s="22"/>
      <c r="WQ73" s="22"/>
      <c r="WR73" s="22"/>
      <c r="WS73" s="22"/>
      <c r="WT73" s="22"/>
      <c r="WU73" s="22"/>
      <c r="WV73" s="22"/>
      <c r="WW73" s="22"/>
      <c r="WX73" s="22"/>
      <c r="WY73" s="22"/>
      <c r="WZ73" s="22"/>
      <c r="XA73" s="22"/>
      <c r="XB73" s="22"/>
      <c r="XC73" s="22"/>
      <c r="XD73" s="22"/>
      <c r="XE73" s="22"/>
      <c r="XF73" s="22"/>
      <c r="XG73" s="22"/>
      <c r="XH73" s="22"/>
      <c r="XI73" s="22"/>
      <c r="XJ73" s="22"/>
      <c r="XK73" s="22"/>
      <c r="XL73" s="22"/>
      <c r="XM73" s="22"/>
      <c r="XN73" s="22"/>
      <c r="XO73" s="22"/>
      <c r="XP73" s="22"/>
      <c r="XQ73" s="22"/>
      <c r="XR73" s="22"/>
      <c r="XS73" s="22"/>
      <c r="XT73" s="22"/>
      <c r="XU73" s="22"/>
      <c r="XV73" s="22"/>
      <c r="XW73" s="22"/>
      <c r="XX73" s="22"/>
      <c r="XY73" s="22"/>
      <c r="XZ73" s="22"/>
      <c r="YA73" s="22"/>
      <c r="YB73" s="22"/>
      <c r="YC73" s="22"/>
      <c r="YD73" s="22"/>
      <c r="YE73" s="22"/>
      <c r="YF73" s="22"/>
      <c r="YG73" s="22"/>
      <c r="YH73" s="22"/>
      <c r="YI73" s="22"/>
      <c r="YJ73" s="22"/>
      <c r="YK73" s="22"/>
      <c r="YL73" s="22"/>
      <c r="YM73" s="22"/>
      <c r="YN73" s="22"/>
      <c r="YO73" s="22"/>
      <c r="YP73" s="22"/>
      <c r="YQ73" s="22"/>
      <c r="YR73" s="22"/>
      <c r="YS73" s="22"/>
      <c r="YT73" s="22"/>
      <c r="YU73" s="22"/>
      <c r="YV73" s="22"/>
      <c r="YW73" s="22"/>
      <c r="YX73" s="22"/>
      <c r="YY73" s="22"/>
      <c r="YZ73" s="22"/>
      <c r="ZA73" s="22"/>
      <c r="ZB73" s="22"/>
      <c r="ZC73" s="22"/>
      <c r="ZD73" s="22"/>
      <c r="ZE73" s="22"/>
      <c r="ZF73" s="22"/>
      <c r="ZG73" s="22"/>
      <c r="ZH73" s="22"/>
      <c r="ZI73" s="22"/>
      <c r="ZJ73" s="22"/>
      <c r="ZK73" s="22"/>
      <c r="ZL73" s="22"/>
      <c r="ZM73" s="22"/>
      <c r="ZN73" s="22"/>
      <c r="ZO73" s="22"/>
      <c r="ZP73" s="22"/>
      <c r="ZQ73" s="22"/>
      <c r="ZR73" s="22"/>
      <c r="ZS73" s="22"/>
      <c r="ZT73" s="22"/>
      <c r="ZU73" s="22"/>
      <c r="ZV73" s="22"/>
      <c r="ZW73" s="22"/>
      <c r="ZX73" s="22"/>
      <c r="ZY73" s="22"/>
      <c r="ZZ73" s="22"/>
      <c r="AAA73" s="22"/>
      <c r="AAB73" s="22"/>
      <c r="AAC73" s="22"/>
      <c r="AAD73" s="22"/>
      <c r="AAE73" s="22"/>
      <c r="AAF73" s="22"/>
      <c r="AAG73" s="22"/>
      <c r="AAH73" s="22"/>
      <c r="AAI73" s="22"/>
      <c r="AAJ73" s="22"/>
      <c r="AAK73" s="22"/>
      <c r="AAL73" s="22"/>
      <c r="AAM73" s="22"/>
      <c r="AAN73" s="22"/>
      <c r="AAO73" s="22"/>
      <c r="AAP73" s="22"/>
      <c r="AAQ73" s="22"/>
      <c r="AAR73" s="22"/>
      <c r="AAS73" s="22"/>
      <c r="AAT73" s="22"/>
      <c r="AAU73" s="22"/>
      <c r="AAV73" s="22"/>
      <c r="AAW73" s="22"/>
      <c r="AAX73" s="22"/>
      <c r="AAY73" s="22"/>
      <c r="AAZ73" s="22"/>
      <c r="ABA73" s="22"/>
      <c r="ABB73" s="22"/>
      <c r="ABC73" s="22"/>
      <c r="ABD73" s="22"/>
      <c r="ABE73" s="22"/>
      <c r="ABF73" s="22"/>
      <c r="ABG73" s="22"/>
      <c r="ABH73" s="22"/>
      <c r="ABI73" s="22"/>
      <c r="ABJ73" s="22"/>
      <c r="ABK73" s="22"/>
      <c r="ABL73" s="22"/>
      <c r="ABM73" s="22"/>
      <c r="ABN73" s="22"/>
      <c r="ABO73" s="22"/>
      <c r="ABP73" s="22"/>
      <c r="ABQ73" s="22"/>
      <c r="ABR73" s="22"/>
      <c r="ABS73" s="22"/>
      <c r="ABT73" s="22"/>
      <c r="ABU73" s="22"/>
      <c r="ABV73" s="22"/>
      <c r="ABW73" s="22"/>
      <c r="ABX73" s="22"/>
      <c r="ABY73" s="22"/>
      <c r="ABZ73" s="22"/>
      <c r="ACA73" s="22"/>
      <c r="ACB73" s="22"/>
      <c r="ACC73" s="22"/>
      <c r="ACD73" s="22"/>
      <c r="ACE73" s="22"/>
      <c r="ACF73" s="22"/>
      <c r="ACG73" s="22"/>
      <c r="ACH73" s="22"/>
      <c r="ACI73" s="22"/>
      <c r="ACJ73" s="22"/>
      <c r="ACK73" s="22"/>
      <c r="ACL73" s="22"/>
      <c r="ACM73" s="22"/>
      <c r="ACN73" s="22"/>
      <c r="ACO73" s="22"/>
      <c r="ACP73" s="22"/>
      <c r="ACQ73" s="22"/>
      <c r="ACR73" s="22"/>
      <c r="ACS73" s="22"/>
      <c r="ACT73" s="22"/>
      <c r="ACU73" s="22"/>
      <c r="ACV73" s="22"/>
      <c r="ACW73" s="22"/>
      <c r="ACX73" s="22"/>
      <c r="ACY73" s="22"/>
      <c r="ACZ73" s="22"/>
      <c r="ADA73" s="22"/>
      <c r="ADB73" s="22"/>
      <c r="ADC73" s="22"/>
      <c r="ADD73" s="22"/>
      <c r="ADE73" s="22"/>
      <c r="ADF73" s="22"/>
      <c r="ADG73" s="22"/>
      <c r="ADH73" s="22"/>
      <c r="ADI73" s="22"/>
      <c r="ADJ73" s="22"/>
      <c r="ADK73" s="22"/>
      <c r="ADL73" s="22"/>
      <c r="ADM73" s="22"/>
      <c r="ADN73" s="22"/>
      <c r="ADO73" s="22"/>
      <c r="ADP73" s="22"/>
      <c r="ADQ73" s="22"/>
      <c r="ADR73" s="22"/>
      <c r="ADS73" s="22"/>
      <c r="ADT73" s="22"/>
      <c r="ADU73" s="22"/>
      <c r="ADV73" s="22"/>
      <c r="ADW73" s="22"/>
      <c r="ADX73" s="22"/>
      <c r="ADY73" s="22"/>
      <c r="ADZ73" s="22"/>
      <c r="AEA73" s="22"/>
      <c r="AEB73" s="22"/>
      <c r="AEC73" s="22"/>
      <c r="AED73" s="22"/>
      <c r="AEE73" s="22"/>
      <c r="AEF73" s="22"/>
      <c r="AEG73" s="22"/>
      <c r="AEH73" s="22"/>
      <c r="AEI73" s="22"/>
      <c r="AEJ73" s="22"/>
      <c r="AEK73" s="22"/>
      <c r="AEL73" s="22"/>
      <c r="AEM73" s="22"/>
      <c r="AEN73" s="22"/>
      <c r="AEO73" s="22"/>
      <c r="AEP73" s="22"/>
      <c r="AEQ73" s="22"/>
      <c r="AER73" s="22"/>
      <c r="AES73" s="22"/>
      <c r="AET73" s="22"/>
      <c r="AEU73" s="22"/>
      <c r="AEV73" s="22"/>
      <c r="AEW73" s="22"/>
      <c r="AEX73" s="22"/>
      <c r="AEY73" s="22"/>
      <c r="AEZ73" s="22"/>
      <c r="AFA73" s="22"/>
      <c r="AFB73" s="22"/>
      <c r="AFC73" s="22"/>
      <c r="AFD73" s="22"/>
      <c r="AFE73" s="22"/>
      <c r="AFF73" s="22"/>
      <c r="AFG73" s="22"/>
      <c r="AFH73" s="22"/>
      <c r="AFI73" s="22"/>
      <c r="AFJ73" s="22"/>
      <c r="AFK73" s="22"/>
      <c r="AFL73" s="22"/>
      <c r="AFM73" s="22"/>
      <c r="AFN73" s="22"/>
      <c r="AFO73" s="22"/>
      <c r="AFP73" s="22"/>
      <c r="AFQ73" s="22"/>
      <c r="AFR73" s="22"/>
      <c r="AFS73" s="22"/>
      <c r="AFT73" s="22"/>
      <c r="AFU73" s="22"/>
      <c r="AFV73" s="22"/>
      <c r="AFW73" s="22"/>
      <c r="AFX73" s="22"/>
      <c r="AFY73" s="22"/>
      <c r="AFZ73" s="22"/>
      <c r="AGA73" s="22"/>
      <c r="AGB73" s="22"/>
      <c r="AGC73" s="22"/>
      <c r="AGD73" s="22"/>
      <c r="AGE73" s="22"/>
      <c r="AGF73" s="22"/>
      <c r="AGG73" s="22"/>
      <c r="AGH73" s="22"/>
      <c r="AGI73" s="22"/>
    </row>
    <row r="74" spans="1:867" s="23" customFormat="1" ht="27" customHeight="1" x14ac:dyDescent="0.25">
      <c r="A74" s="11">
        <f t="shared" si="4"/>
        <v>34</v>
      </c>
      <c r="B74" s="12" t="s">
        <v>116</v>
      </c>
      <c r="C74" s="11" t="s">
        <v>3</v>
      </c>
      <c r="D74" s="133">
        <f>D75*1.05</f>
        <v>426.66750000000002</v>
      </c>
      <c r="E74" s="13" t="s">
        <v>13</v>
      </c>
      <c r="F74" s="26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  <c r="LA74" s="22"/>
      <c r="LB74" s="22"/>
      <c r="LC74" s="22"/>
      <c r="LD74" s="22"/>
      <c r="LE74" s="22"/>
      <c r="LF74" s="22"/>
      <c r="LG74" s="22"/>
      <c r="LH74" s="22"/>
      <c r="LI74" s="22"/>
      <c r="LJ74" s="22"/>
      <c r="LK74" s="22"/>
      <c r="LL74" s="22"/>
      <c r="LM74" s="22"/>
      <c r="LN74" s="22"/>
      <c r="LO74" s="22"/>
      <c r="LP74" s="22"/>
      <c r="LQ74" s="22"/>
      <c r="LR74" s="22"/>
      <c r="LS74" s="22"/>
      <c r="LT74" s="22"/>
      <c r="LU74" s="22"/>
      <c r="LV74" s="22"/>
      <c r="LW74" s="22"/>
      <c r="LX74" s="22"/>
      <c r="LY74" s="22"/>
      <c r="LZ74" s="22"/>
      <c r="MA74" s="22"/>
      <c r="MB74" s="22"/>
      <c r="MC74" s="22"/>
      <c r="MD74" s="22"/>
      <c r="ME74" s="22"/>
      <c r="MF74" s="22"/>
      <c r="MG74" s="22"/>
      <c r="MH74" s="22"/>
      <c r="MI74" s="22"/>
      <c r="MJ74" s="22"/>
      <c r="MK74" s="22"/>
      <c r="ML74" s="22"/>
      <c r="MM74" s="22"/>
      <c r="MN74" s="22"/>
      <c r="MO74" s="22"/>
      <c r="MP74" s="22"/>
      <c r="MQ74" s="22"/>
      <c r="MR74" s="22"/>
      <c r="MS74" s="22"/>
      <c r="MT74" s="22"/>
      <c r="MU74" s="22"/>
      <c r="MV74" s="22"/>
      <c r="MW74" s="22"/>
      <c r="MX74" s="22"/>
      <c r="MY74" s="22"/>
      <c r="MZ74" s="22"/>
      <c r="NA74" s="22"/>
      <c r="NB74" s="22"/>
      <c r="NC74" s="22"/>
      <c r="ND74" s="22"/>
      <c r="NE74" s="22"/>
      <c r="NF74" s="22"/>
      <c r="NG74" s="22"/>
      <c r="NH74" s="22"/>
      <c r="NI74" s="22"/>
      <c r="NJ74" s="22"/>
      <c r="NK74" s="22"/>
      <c r="NL74" s="22"/>
      <c r="NM74" s="22"/>
      <c r="NN74" s="22"/>
      <c r="NO74" s="22"/>
      <c r="NP74" s="22"/>
      <c r="NQ74" s="22"/>
      <c r="NR74" s="22"/>
      <c r="NS74" s="22"/>
      <c r="NT74" s="22"/>
      <c r="NU74" s="22"/>
      <c r="NV74" s="22"/>
      <c r="NW74" s="22"/>
      <c r="NX74" s="22"/>
      <c r="NY74" s="22"/>
      <c r="NZ74" s="22"/>
      <c r="OA74" s="22"/>
      <c r="OB74" s="22"/>
      <c r="OC74" s="22"/>
      <c r="OD74" s="22"/>
      <c r="OE74" s="22"/>
      <c r="OF74" s="22"/>
      <c r="OG74" s="22"/>
      <c r="OH74" s="22"/>
      <c r="OI74" s="22"/>
      <c r="OJ74" s="22"/>
      <c r="OK74" s="22"/>
      <c r="OL74" s="22"/>
      <c r="OM74" s="22"/>
      <c r="ON74" s="22"/>
      <c r="OO74" s="22"/>
      <c r="OP74" s="22"/>
      <c r="OQ74" s="22"/>
      <c r="OR74" s="22"/>
      <c r="OS74" s="22"/>
      <c r="OT74" s="22"/>
      <c r="OU74" s="22"/>
      <c r="OV74" s="22"/>
      <c r="OW74" s="22"/>
      <c r="OX74" s="22"/>
      <c r="OY74" s="22"/>
      <c r="OZ74" s="22"/>
      <c r="PA74" s="22"/>
      <c r="PB74" s="22"/>
      <c r="PC74" s="22"/>
      <c r="PD74" s="22"/>
      <c r="PE74" s="22"/>
      <c r="PF74" s="22"/>
      <c r="PG74" s="22"/>
      <c r="PH74" s="22"/>
      <c r="PI74" s="22"/>
      <c r="PJ74" s="22"/>
      <c r="PK74" s="22"/>
      <c r="PL74" s="22"/>
      <c r="PM74" s="22"/>
      <c r="PN74" s="22"/>
      <c r="PO74" s="22"/>
      <c r="PP74" s="22"/>
      <c r="PQ74" s="22"/>
      <c r="PR74" s="22"/>
      <c r="PS74" s="22"/>
      <c r="PT74" s="22"/>
      <c r="PU74" s="22"/>
      <c r="PV74" s="22"/>
      <c r="PW74" s="22"/>
      <c r="PX74" s="22"/>
      <c r="PY74" s="22"/>
      <c r="PZ74" s="22"/>
      <c r="QA74" s="22"/>
      <c r="QB74" s="22"/>
      <c r="QC74" s="22"/>
      <c r="QD74" s="22"/>
      <c r="QE74" s="22"/>
      <c r="QF74" s="22"/>
      <c r="QG74" s="22"/>
      <c r="QH74" s="22"/>
      <c r="QI74" s="22"/>
      <c r="QJ74" s="22"/>
      <c r="QK74" s="22"/>
      <c r="QL74" s="22"/>
      <c r="QM74" s="22"/>
      <c r="QN74" s="22"/>
      <c r="QO74" s="22"/>
      <c r="QP74" s="22"/>
      <c r="QQ74" s="22"/>
      <c r="QR74" s="22"/>
      <c r="QS74" s="22"/>
      <c r="QT74" s="22"/>
      <c r="QU74" s="22"/>
      <c r="QV74" s="22"/>
      <c r="QW74" s="22"/>
      <c r="QX74" s="22"/>
      <c r="QY74" s="22"/>
      <c r="QZ74" s="22"/>
      <c r="RA74" s="22"/>
      <c r="RB74" s="22"/>
      <c r="RC74" s="22"/>
      <c r="RD74" s="22"/>
      <c r="RE74" s="22"/>
      <c r="RF74" s="22"/>
      <c r="RG74" s="22"/>
      <c r="RH74" s="22"/>
      <c r="RI74" s="22"/>
      <c r="RJ74" s="22"/>
      <c r="RK74" s="22"/>
      <c r="RL74" s="22"/>
      <c r="RM74" s="22"/>
      <c r="RN74" s="22"/>
      <c r="RO74" s="22"/>
      <c r="RP74" s="22"/>
      <c r="RQ74" s="22"/>
      <c r="RR74" s="22"/>
      <c r="RS74" s="22"/>
      <c r="RT74" s="22"/>
      <c r="RU74" s="22"/>
      <c r="RV74" s="22"/>
      <c r="RW74" s="22"/>
      <c r="RX74" s="22"/>
      <c r="RY74" s="22"/>
      <c r="RZ74" s="22"/>
      <c r="SA74" s="22"/>
      <c r="SB74" s="22"/>
      <c r="SC74" s="22"/>
      <c r="SD74" s="22"/>
      <c r="SE74" s="22"/>
      <c r="SF74" s="22"/>
      <c r="SG74" s="22"/>
      <c r="SH74" s="22"/>
      <c r="SI74" s="22"/>
      <c r="SJ74" s="22"/>
      <c r="SK74" s="22"/>
      <c r="SL74" s="22"/>
      <c r="SM74" s="22"/>
      <c r="SN74" s="22"/>
      <c r="SO74" s="22"/>
      <c r="SP74" s="22"/>
      <c r="SQ74" s="22"/>
      <c r="SR74" s="22"/>
      <c r="SS74" s="22"/>
      <c r="ST74" s="22"/>
      <c r="SU74" s="22"/>
      <c r="SV74" s="22"/>
      <c r="SW74" s="22"/>
      <c r="SX74" s="22"/>
      <c r="SY74" s="22"/>
      <c r="SZ74" s="22"/>
      <c r="TA74" s="22"/>
      <c r="TB74" s="22"/>
      <c r="TC74" s="22"/>
      <c r="TD74" s="22"/>
      <c r="TE74" s="22"/>
      <c r="TF74" s="22"/>
      <c r="TG74" s="22"/>
      <c r="TH74" s="22"/>
      <c r="TI74" s="22"/>
      <c r="TJ74" s="22"/>
      <c r="TK74" s="22"/>
      <c r="TL74" s="22"/>
      <c r="TM74" s="22"/>
      <c r="TN74" s="22"/>
      <c r="TO74" s="22"/>
      <c r="TP74" s="22"/>
      <c r="TQ74" s="22"/>
      <c r="TR74" s="22"/>
      <c r="TS74" s="22"/>
      <c r="TT74" s="22"/>
      <c r="TU74" s="22"/>
      <c r="TV74" s="22"/>
      <c r="TW74" s="22"/>
      <c r="TX74" s="22"/>
      <c r="TY74" s="22"/>
      <c r="TZ74" s="22"/>
      <c r="UA74" s="22"/>
      <c r="UB74" s="22"/>
      <c r="UC74" s="22"/>
      <c r="UD74" s="22"/>
      <c r="UE74" s="22"/>
      <c r="UF74" s="22"/>
      <c r="UG74" s="22"/>
      <c r="UH74" s="22"/>
      <c r="UI74" s="22"/>
      <c r="UJ74" s="22"/>
      <c r="UK74" s="22"/>
      <c r="UL74" s="22"/>
      <c r="UM74" s="22"/>
      <c r="UN74" s="22"/>
      <c r="UO74" s="22"/>
      <c r="UP74" s="22"/>
      <c r="UQ74" s="22"/>
      <c r="UR74" s="22"/>
      <c r="US74" s="22"/>
      <c r="UT74" s="22"/>
      <c r="UU74" s="22"/>
      <c r="UV74" s="22"/>
      <c r="UW74" s="22"/>
      <c r="UX74" s="22"/>
      <c r="UY74" s="22"/>
      <c r="UZ74" s="22"/>
      <c r="VA74" s="22"/>
      <c r="VB74" s="22"/>
      <c r="VC74" s="22"/>
      <c r="VD74" s="22"/>
      <c r="VE74" s="22"/>
      <c r="VF74" s="22"/>
      <c r="VG74" s="22"/>
      <c r="VH74" s="22"/>
      <c r="VI74" s="22"/>
      <c r="VJ74" s="22"/>
      <c r="VK74" s="22"/>
      <c r="VL74" s="22"/>
      <c r="VM74" s="22"/>
      <c r="VN74" s="22"/>
      <c r="VO74" s="22"/>
      <c r="VP74" s="22"/>
      <c r="VQ74" s="22"/>
      <c r="VR74" s="22"/>
      <c r="VS74" s="22"/>
      <c r="VT74" s="22"/>
      <c r="VU74" s="22"/>
      <c r="VV74" s="22"/>
      <c r="VW74" s="22"/>
      <c r="VX74" s="22"/>
      <c r="VY74" s="22"/>
      <c r="VZ74" s="22"/>
      <c r="WA74" s="22"/>
      <c r="WB74" s="22"/>
      <c r="WC74" s="22"/>
      <c r="WD74" s="22"/>
      <c r="WE74" s="22"/>
      <c r="WF74" s="22"/>
      <c r="WG74" s="22"/>
      <c r="WH74" s="22"/>
      <c r="WI74" s="22"/>
      <c r="WJ74" s="22"/>
      <c r="WK74" s="22"/>
      <c r="WL74" s="22"/>
      <c r="WM74" s="22"/>
      <c r="WN74" s="22"/>
      <c r="WO74" s="22"/>
      <c r="WP74" s="22"/>
      <c r="WQ74" s="22"/>
      <c r="WR74" s="22"/>
      <c r="WS74" s="22"/>
      <c r="WT74" s="22"/>
      <c r="WU74" s="22"/>
      <c r="WV74" s="22"/>
      <c r="WW74" s="22"/>
      <c r="WX74" s="22"/>
      <c r="WY74" s="22"/>
      <c r="WZ74" s="22"/>
      <c r="XA74" s="22"/>
      <c r="XB74" s="22"/>
      <c r="XC74" s="22"/>
      <c r="XD74" s="22"/>
      <c r="XE74" s="22"/>
      <c r="XF74" s="22"/>
      <c r="XG74" s="22"/>
      <c r="XH74" s="22"/>
      <c r="XI74" s="22"/>
      <c r="XJ74" s="22"/>
      <c r="XK74" s="22"/>
      <c r="XL74" s="22"/>
      <c r="XM74" s="22"/>
      <c r="XN74" s="22"/>
      <c r="XO74" s="22"/>
      <c r="XP74" s="22"/>
      <c r="XQ74" s="22"/>
      <c r="XR74" s="22"/>
      <c r="XS74" s="22"/>
      <c r="XT74" s="22"/>
      <c r="XU74" s="22"/>
      <c r="XV74" s="22"/>
      <c r="XW74" s="22"/>
      <c r="XX74" s="22"/>
      <c r="XY74" s="22"/>
      <c r="XZ74" s="22"/>
      <c r="YA74" s="22"/>
      <c r="YB74" s="22"/>
      <c r="YC74" s="22"/>
      <c r="YD74" s="22"/>
      <c r="YE74" s="22"/>
      <c r="YF74" s="22"/>
      <c r="YG74" s="22"/>
      <c r="YH74" s="22"/>
      <c r="YI74" s="22"/>
      <c r="YJ74" s="22"/>
      <c r="YK74" s="22"/>
      <c r="YL74" s="22"/>
      <c r="YM74" s="22"/>
      <c r="YN74" s="22"/>
      <c r="YO74" s="22"/>
      <c r="YP74" s="22"/>
      <c r="YQ74" s="22"/>
      <c r="YR74" s="22"/>
      <c r="YS74" s="22"/>
      <c r="YT74" s="22"/>
      <c r="YU74" s="22"/>
      <c r="YV74" s="22"/>
      <c r="YW74" s="22"/>
      <c r="YX74" s="22"/>
      <c r="YY74" s="22"/>
      <c r="YZ74" s="22"/>
      <c r="ZA74" s="22"/>
      <c r="ZB74" s="22"/>
      <c r="ZC74" s="22"/>
      <c r="ZD74" s="22"/>
      <c r="ZE74" s="22"/>
      <c r="ZF74" s="22"/>
      <c r="ZG74" s="22"/>
      <c r="ZH74" s="22"/>
      <c r="ZI74" s="22"/>
      <c r="ZJ74" s="22"/>
      <c r="ZK74" s="22"/>
      <c r="ZL74" s="22"/>
      <c r="ZM74" s="22"/>
      <c r="ZN74" s="22"/>
      <c r="ZO74" s="22"/>
      <c r="ZP74" s="22"/>
      <c r="ZQ74" s="22"/>
      <c r="ZR74" s="22"/>
      <c r="ZS74" s="22"/>
      <c r="ZT74" s="22"/>
      <c r="ZU74" s="22"/>
      <c r="ZV74" s="22"/>
      <c r="ZW74" s="22"/>
      <c r="ZX74" s="22"/>
      <c r="ZY74" s="22"/>
      <c r="ZZ74" s="22"/>
      <c r="AAA74" s="22"/>
      <c r="AAB74" s="22"/>
      <c r="AAC74" s="22"/>
      <c r="AAD74" s="22"/>
      <c r="AAE74" s="22"/>
      <c r="AAF74" s="22"/>
      <c r="AAG74" s="22"/>
      <c r="AAH74" s="22"/>
      <c r="AAI74" s="22"/>
      <c r="AAJ74" s="22"/>
      <c r="AAK74" s="22"/>
      <c r="AAL74" s="22"/>
      <c r="AAM74" s="22"/>
      <c r="AAN74" s="22"/>
      <c r="AAO74" s="22"/>
      <c r="AAP74" s="22"/>
      <c r="AAQ74" s="22"/>
      <c r="AAR74" s="22"/>
      <c r="AAS74" s="22"/>
      <c r="AAT74" s="22"/>
      <c r="AAU74" s="22"/>
      <c r="AAV74" s="22"/>
      <c r="AAW74" s="22"/>
      <c r="AAX74" s="22"/>
      <c r="AAY74" s="22"/>
      <c r="AAZ74" s="22"/>
      <c r="ABA74" s="22"/>
      <c r="ABB74" s="22"/>
      <c r="ABC74" s="22"/>
      <c r="ABD74" s="22"/>
      <c r="ABE74" s="22"/>
      <c r="ABF74" s="22"/>
      <c r="ABG74" s="22"/>
      <c r="ABH74" s="22"/>
      <c r="ABI74" s="22"/>
      <c r="ABJ74" s="22"/>
      <c r="ABK74" s="22"/>
      <c r="ABL74" s="22"/>
      <c r="ABM74" s="22"/>
      <c r="ABN74" s="22"/>
      <c r="ABO74" s="22"/>
      <c r="ABP74" s="22"/>
      <c r="ABQ74" s="22"/>
      <c r="ABR74" s="22"/>
      <c r="ABS74" s="22"/>
      <c r="ABT74" s="22"/>
      <c r="ABU74" s="22"/>
      <c r="ABV74" s="22"/>
      <c r="ABW74" s="22"/>
      <c r="ABX74" s="22"/>
      <c r="ABY74" s="22"/>
      <c r="ABZ74" s="22"/>
      <c r="ACA74" s="22"/>
      <c r="ACB74" s="22"/>
      <c r="ACC74" s="22"/>
      <c r="ACD74" s="22"/>
      <c r="ACE74" s="22"/>
      <c r="ACF74" s="22"/>
      <c r="ACG74" s="22"/>
      <c r="ACH74" s="22"/>
      <c r="ACI74" s="22"/>
      <c r="ACJ74" s="22"/>
      <c r="ACK74" s="22"/>
      <c r="ACL74" s="22"/>
      <c r="ACM74" s="22"/>
      <c r="ACN74" s="22"/>
      <c r="ACO74" s="22"/>
      <c r="ACP74" s="22"/>
      <c r="ACQ74" s="22"/>
      <c r="ACR74" s="22"/>
      <c r="ACS74" s="22"/>
      <c r="ACT74" s="22"/>
      <c r="ACU74" s="22"/>
      <c r="ACV74" s="22"/>
      <c r="ACW74" s="22"/>
      <c r="ACX74" s="22"/>
      <c r="ACY74" s="22"/>
      <c r="ACZ74" s="22"/>
      <c r="ADA74" s="22"/>
      <c r="ADB74" s="22"/>
      <c r="ADC74" s="22"/>
      <c r="ADD74" s="22"/>
      <c r="ADE74" s="22"/>
      <c r="ADF74" s="22"/>
      <c r="ADG74" s="22"/>
      <c r="ADH74" s="22"/>
      <c r="ADI74" s="22"/>
      <c r="ADJ74" s="22"/>
      <c r="ADK74" s="22"/>
      <c r="ADL74" s="22"/>
      <c r="ADM74" s="22"/>
      <c r="ADN74" s="22"/>
      <c r="ADO74" s="22"/>
      <c r="ADP74" s="22"/>
      <c r="ADQ74" s="22"/>
      <c r="ADR74" s="22"/>
      <c r="ADS74" s="22"/>
      <c r="ADT74" s="22"/>
      <c r="ADU74" s="22"/>
      <c r="ADV74" s="22"/>
      <c r="ADW74" s="22"/>
      <c r="ADX74" s="22"/>
      <c r="ADY74" s="22"/>
      <c r="ADZ74" s="22"/>
      <c r="AEA74" s="22"/>
      <c r="AEB74" s="22"/>
      <c r="AEC74" s="22"/>
      <c r="AED74" s="22"/>
      <c r="AEE74" s="22"/>
      <c r="AEF74" s="22"/>
      <c r="AEG74" s="22"/>
      <c r="AEH74" s="22"/>
      <c r="AEI74" s="22"/>
      <c r="AEJ74" s="22"/>
      <c r="AEK74" s="22"/>
      <c r="AEL74" s="22"/>
      <c r="AEM74" s="22"/>
      <c r="AEN74" s="22"/>
      <c r="AEO74" s="22"/>
      <c r="AEP74" s="22"/>
      <c r="AEQ74" s="22"/>
      <c r="AER74" s="22"/>
      <c r="AES74" s="22"/>
      <c r="AET74" s="22"/>
      <c r="AEU74" s="22"/>
      <c r="AEV74" s="22"/>
      <c r="AEW74" s="22"/>
      <c r="AEX74" s="22"/>
      <c r="AEY74" s="22"/>
      <c r="AEZ74" s="22"/>
      <c r="AFA74" s="22"/>
      <c r="AFB74" s="22"/>
      <c r="AFC74" s="22"/>
      <c r="AFD74" s="22"/>
      <c r="AFE74" s="22"/>
      <c r="AFF74" s="22"/>
      <c r="AFG74" s="22"/>
      <c r="AFH74" s="22"/>
      <c r="AFI74" s="22"/>
      <c r="AFJ74" s="22"/>
      <c r="AFK74" s="22"/>
      <c r="AFL74" s="22"/>
      <c r="AFM74" s="22"/>
      <c r="AFN74" s="22"/>
      <c r="AFO74" s="22"/>
      <c r="AFP74" s="22"/>
      <c r="AFQ74" s="22"/>
      <c r="AFR74" s="22"/>
      <c r="AFS74" s="22"/>
      <c r="AFT74" s="22"/>
      <c r="AFU74" s="22"/>
      <c r="AFV74" s="22"/>
      <c r="AFW74" s="22"/>
      <c r="AFX74" s="22"/>
      <c r="AFY74" s="22"/>
      <c r="AFZ74" s="22"/>
      <c r="AGA74" s="22"/>
      <c r="AGB74" s="22"/>
      <c r="AGC74" s="22"/>
      <c r="AGD74" s="22"/>
      <c r="AGE74" s="22"/>
      <c r="AGF74" s="22"/>
      <c r="AGG74" s="22"/>
      <c r="AGH74" s="22"/>
      <c r="AGI74" s="22"/>
    </row>
    <row r="75" spans="1:867" s="3" customFormat="1" ht="32.25" customHeight="1" x14ac:dyDescent="0.25">
      <c r="A75" s="11">
        <f t="shared" si="4"/>
        <v>35</v>
      </c>
      <c r="B75" s="12" t="s">
        <v>117</v>
      </c>
      <c r="C75" s="11" t="s">
        <v>3</v>
      </c>
      <c r="D75" s="133">
        <f>387*1.05</f>
        <v>406.35</v>
      </c>
      <c r="E75" s="13" t="s">
        <v>14</v>
      </c>
      <c r="F75" s="26"/>
      <c r="G75" s="22"/>
      <c r="H75" s="22"/>
      <c r="I75" s="22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  <c r="OO75" s="8"/>
      <c r="OP75" s="8"/>
      <c r="OQ75" s="8"/>
      <c r="OR75" s="8"/>
      <c r="OS75" s="8"/>
      <c r="OT75" s="8"/>
      <c r="OU75" s="8"/>
      <c r="OV75" s="8"/>
      <c r="OW75" s="8"/>
      <c r="OX75" s="8"/>
      <c r="OY75" s="8"/>
      <c r="OZ75" s="8"/>
      <c r="PA75" s="8"/>
      <c r="PB75" s="8"/>
      <c r="PC75" s="8"/>
      <c r="PD75" s="8"/>
      <c r="PE75" s="8"/>
      <c r="PF75" s="8"/>
      <c r="PG75" s="8"/>
      <c r="PH75" s="8"/>
      <c r="PI75" s="8"/>
      <c r="PJ75" s="8"/>
      <c r="PK75" s="8"/>
      <c r="PL75" s="8"/>
      <c r="PM75" s="8"/>
      <c r="PN75" s="8"/>
      <c r="PO75" s="8"/>
      <c r="PP75" s="8"/>
      <c r="PQ75" s="8"/>
      <c r="PR75" s="8"/>
      <c r="PS75" s="8"/>
      <c r="PT75" s="8"/>
      <c r="PU75" s="8"/>
      <c r="PV75" s="8"/>
      <c r="PW75" s="8"/>
      <c r="PX75" s="8"/>
      <c r="PY75" s="8"/>
      <c r="PZ75" s="8"/>
      <c r="QA75" s="8"/>
      <c r="QB75" s="8"/>
      <c r="QC75" s="8"/>
      <c r="QD75" s="8"/>
      <c r="QE75" s="8"/>
      <c r="QF75" s="8"/>
      <c r="QG75" s="8"/>
      <c r="QH75" s="8"/>
      <c r="QI75" s="8"/>
      <c r="QJ75" s="8"/>
      <c r="QK75" s="8"/>
      <c r="QL75" s="8"/>
      <c r="QM75" s="8"/>
      <c r="QN75" s="8"/>
      <c r="QO75" s="8"/>
      <c r="QP75" s="8"/>
      <c r="QQ75" s="8"/>
      <c r="QR75" s="8"/>
      <c r="QS75" s="8"/>
      <c r="QT75" s="8"/>
      <c r="QU75" s="8"/>
      <c r="QV75" s="8"/>
      <c r="QW75" s="8"/>
      <c r="QX75" s="8"/>
      <c r="QY75" s="8"/>
      <c r="QZ75" s="8"/>
      <c r="RA75" s="8"/>
      <c r="RB75" s="8"/>
      <c r="RC75" s="8"/>
      <c r="RD75" s="8"/>
      <c r="RE75" s="8"/>
      <c r="RF75" s="8"/>
      <c r="RG75" s="8"/>
      <c r="RH75" s="8"/>
      <c r="RI75" s="8"/>
      <c r="RJ75" s="8"/>
      <c r="RK75" s="8"/>
      <c r="RL75" s="8"/>
      <c r="RM75" s="8"/>
      <c r="RN75" s="8"/>
      <c r="RO75" s="8"/>
      <c r="RP75" s="8"/>
      <c r="RQ75" s="8"/>
      <c r="RR75" s="8"/>
      <c r="RS75" s="8"/>
      <c r="RT75" s="8"/>
      <c r="RU75" s="8"/>
      <c r="RV75" s="8"/>
      <c r="RW75" s="8"/>
      <c r="RX75" s="8"/>
      <c r="RY75" s="8"/>
      <c r="RZ75" s="8"/>
      <c r="SA75" s="8"/>
      <c r="SB75" s="8"/>
      <c r="SC75" s="8"/>
      <c r="SD75" s="8"/>
      <c r="SE75" s="8"/>
      <c r="SF75" s="8"/>
      <c r="SG75" s="8"/>
      <c r="SH75" s="8"/>
      <c r="SI75" s="8"/>
      <c r="SJ75" s="8"/>
      <c r="SK75" s="8"/>
      <c r="SL75" s="8"/>
      <c r="SM75" s="8"/>
      <c r="SN75" s="8"/>
      <c r="SO75" s="8"/>
      <c r="SP75" s="8"/>
      <c r="SQ75" s="8"/>
      <c r="SR75" s="8"/>
      <c r="SS75" s="8"/>
      <c r="ST75" s="8"/>
      <c r="SU75" s="8"/>
      <c r="SV75" s="8"/>
      <c r="SW75" s="8"/>
      <c r="SX75" s="8"/>
      <c r="SY75" s="8"/>
      <c r="SZ75" s="8"/>
      <c r="TA75" s="8"/>
      <c r="TB75" s="8"/>
      <c r="TC75" s="8"/>
      <c r="TD75" s="8"/>
      <c r="TE75" s="8"/>
      <c r="TF75" s="8"/>
      <c r="TG75" s="8"/>
      <c r="TH75" s="8"/>
      <c r="TI75" s="8"/>
      <c r="TJ75" s="8"/>
      <c r="TK75" s="8"/>
      <c r="TL75" s="8"/>
      <c r="TM75" s="8"/>
      <c r="TN75" s="8"/>
      <c r="TO75" s="8"/>
      <c r="TP75" s="8"/>
      <c r="TQ75" s="8"/>
      <c r="TR75" s="8"/>
      <c r="TS75" s="8"/>
      <c r="TT75" s="8"/>
      <c r="TU75" s="8"/>
      <c r="TV75" s="8"/>
      <c r="TW75" s="8"/>
      <c r="TX75" s="8"/>
      <c r="TY75" s="8"/>
      <c r="TZ75" s="8"/>
      <c r="UA75" s="8"/>
      <c r="UB75" s="8"/>
      <c r="UC75" s="8"/>
      <c r="UD75" s="8"/>
      <c r="UE75" s="8"/>
      <c r="UF75" s="8"/>
      <c r="UG75" s="8"/>
      <c r="UH75" s="8"/>
      <c r="UI75" s="8"/>
      <c r="UJ75" s="8"/>
      <c r="UK75" s="8"/>
      <c r="UL75" s="8"/>
      <c r="UM75" s="8"/>
      <c r="UN75" s="8"/>
      <c r="UO75" s="8"/>
      <c r="UP75" s="8"/>
      <c r="UQ75" s="8"/>
      <c r="UR75" s="8"/>
      <c r="US75" s="8"/>
      <c r="UT75" s="8"/>
      <c r="UU75" s="8"/>
      <c r="UV75" s="8"/>
      <c r="UW75" s="8"/>
      <c r="UX75" s="8"/>
      <c r="UY75" s="8"/>
      <c r="UZ75" s="8"/>
      <c r="VA75" s="8"/>
      <c r="VB75" s="8"/>
      <c r="VC75" s="8"/>
      <c r="VD75" s="8"/>
      <c r="VE75" s="8"/>
      <c r="VF75" s="8"/>
      <c r="VG75" s="8"/>
      <c r="VH75" s="8"/>
      <c r="VI75" s="8"/>
      <c r="VJ75" s="8"/>
      <c r="VK75" s="8"/>
      <c r="VL75" s="8"/>
      <c r="VM75" s="8"/>
      <c r="VN75" s="8"/>
      <c r="VO75" s="8"/>
      <c r="VP75" s="8"/>
      <c r="VQ75" s="8"/>
      <c r="VR75" s="8"/>
      <c r="VS75" s="8"/>
      <c r="VT75" s="8"/>
      <c r="VU75" s="8"/>
      <c r="VV75" s="8"/>
      <c r="VW75" s="8"/>
      <c r="VX75" s="8"/>
      <c r="VY75" s="8"/>
      <c r="VZ75" s="8"/>
      <c r="WA75" s="8"/>
      <c r="WB75" s="8"/>
      <c r="WC75" s="8"/>
      <c r="WD75" s="8"/>
      <c r="WE75" s="8"/>
      <c r="WF75" s="8"/>
      <c r="WG75" s="8"/>
      <c r="WH75" s="8"/>
      <c r="WI75" s="8"/>
      <c r="WJ75" s="8"/>
      <c r="WK75" s="8"/>
      <c r="WL75" s="8"/>
      <c r="WM75" s="8"/>
      <c r="WN75" s="8"/>
      <c r="WO75" s="8"/>
      <c r="WP75" s="8"/>
      <c r="WQ75" s="8"/>
      <c r="WR75" s="8"/>
      <c r="WS75" s="8"/>
      <c r="WT75" s="8"/>
      <c r="WU75" s="8"/>
      <c r="WV75" s="8"/>
      <c r="WW75" s="8"/>
      <c r="WX75" s="8"/>
      <c r="WY75" s="8"/>
      <c r="WZ75" s="8"/>
      <c r="XA75" s="8"/>
      <c r="XB75" s="8"/>
      <c r="XC75" s="8"/>
      <c r="XD75" s="8"/>
      <c r="XE75" s="8"/>
      <c r="XF75" s="8"/>
      <c r="XG75" s="8"/>
      <c r="XH75" s="8"/>
      <c r="XI75" s="8"/>
      <c r="XJ75" s="8"/>
      <c r="XK75" s="8"/>
      <c r="XL75" s="8"/>
      <c r="XM75" s="8"/>
      <c r="XN75" s="8"/>
      <c r="XO75" s="8"/>
      <c r="XP75" s="8"/>
      <c r="XQ75" s="8"/>
      <c r="XR75" s="8"/>
      <c r="XS75" s="8"/>
      <c r="XT75" s="8"/>
      <c r="XU75" s="8"/>
      <c r="XV75" s="8"/>
      <c r="XW75" s="8"/>
      <c r="XX75" s="8"/>
      <c r="XY75" s="8"/>
      <c r="XZ75" s="8"/>
      <c r="YA75" s="8"/>
      <c r="YB75" s="8"/>
      <c r="YC75" s="8"/>
      <c r="YD75" s="8"/>
      <c r="YE75" s="8"/>
      <c r="YF75" s="8"/>
      <c r="YG75" s="8"/>
      <c r="YH75" s="8"/>
      <c r="YI75" s="8"/>
      <c r="YJ75" s="8"/>
      <c r="YK75" s="8"/>
      <c r="YL75" s="8"/>
      <c r="YM75" s="8"/>
      <c r="YN75" s="8"/>
      <c r="YO75" s="8"/>
      <c r="YP75" s="8"/>
      <c r="YQ75" s="8"/>
      <c r="YR75" s="8"/>
      <c r="YS75" s="8"/>
      <c r="YT75" s="8"/>
      <c r="YU75" s="8"/>
      <c r="YV75" s="8"/>
      <c r="YW75" s="8"/>
      <c r="YX75" s="8"/>
      <c r="YY75" s="8"/>
      <c r="YZ75" s="8"/>
      <c r="ZA75" s="8"/>
      <c r="ZB75" s="8"/>
      <c r="ZC75" s="8"/>
      <c r="ZD75" s="8"/>
      <c r="ZE75" s="8"/>
      <c r="ZF75" s="8"/>
      <c r="ZG75" s="8"/>
      <c r="ZH75" s="8"/>
      <c r="ZI75" s="8"/>
      <c r="ZJ75" s="8"/>
      <c r="ZK75" s="8"/>
      <c r="ZL75" s="8"/>
      <c r="ZM75" s="8"/>
      <c r="ZN75" s="8"/>
      <c r="ZO75" s="8"/>
      <c r="ZP75" s="8"/>
      <c r="ZQ75" s="8"/>
      <c r="ZR75" s="8"/>
      <c r="ZS75" s="8"/>
      <c r="ZT75" s="8"/>
      <c r="ZU75" s="8"/>
      <c r="ZV75" s="8"/>
      <c r="ZW75" s="8"/>
      <c r="ZX75" s="8"/>
      <c r="ZY75" s="8"/>
      <c r="ZZ75" s="8"/>
      <c r="AAA75" s="8"/>
      <c r="AAB75" s="8"/>
      <c r="AAC75" s="8"/>
      <c r="AAD75" s="8"/>
      <c r="AAE75" s="8"/>
      <c r="AAF75" s="8"/>
      <c r="AAG75" s="8"/>
      <c r="AAH75" s="8"/>
      <c r="AAI75" s="8"/>
      <c r="AAJ75" s="8"/>
      <c r="AAK75" s="8"/>
      <c r="AAL75" s="8"/>
      <c r="AAM75" s="8"/>
      <c r="AAN75" s="8"/>
      <c r="AAO75" s="8"/>
      <c r="AAP75" s="8"/>
      <c r="AAQ75" s="8"/>
      <c r="AAR75" s="8"/>
      <c r="AAS75" s="8"/>
      <c r="AAT75" s="8"/>
      <c r="AAU75" s="8"/>
      <c r="AAV75" s="8"/>
      <c r="AAW75" s="8"/>
      <c r="AAX75" s="8"/>
      <c r="AAY75" s="8"/>
      <c r="AAZ75" s="8"/>
      <c r="ABA75" s="8"/>
      <c r="ABB75" s="8"/>
      <c r="ABC75" s="8"/>
      <c r="ABD75" s="8"/>
      <c r="ABE75" s="8"/>
      <c r="ABF75" s="8"/>
      <c r="ABG75" s="8"/>
      <c r="ABH75" s="8"/>
      <c r="ABI75" s="8"/>
      <c r="ABJ75" s="8"/>
      <c r="ABK75" s="8"/>
      <c r="ABL75" s="8"/>
      <c r="ABM75" s="8"/>
      <c r="ABN75" s="8"/>
      <c r="ABO75" s="8"/>
      <c r="ABP75" s="8"/>
      <c r="ABQ75" s="8"/>
      <c r="ABR75" s="8"/>
      <c r="ABS75" s="8"/>
      <c r="ABT75" s="8"/>
      <c r="ABU75" s="8"/>
      <c r="ABV75" s="8"/>
      <c r="ABW75" s="8"/>
      <c r="ABX75" s="8"/>
      <c r="ABY75" s="8"/>
      <c r="ABZ75" s="8"/>
      <c r="ACA75" s="8"/>
      <c r="ACB75" s="8"/>
      <c r="ACC75" s="8"/>
      <c r="ACD75" s="8"/>
      <c r="ACE75" s="8"/>
      <c r="ACF75" s="8"/>
      <c r="ACG75" s="8"/>
      <c r="ACH75" s="8"/>
      <c r="ACI75" s="8"/>
      <c r="ACJ75" s="8"/>
      <c r="ACK75" s="8"/>
      <c r="ACL75" s="8"/>
      <c r="ACM75" s="8"/>
      <c r="ACN75" s="8"/>
      <c r="ACO75" s="8"/>
      <c r="ACP75" s="8"/>
      <c r="ACQ75" s="8"/>
      <c r="ACR75" s="8"/>
      <c r="ACS75" s="8"/>
      <c r="ACT75" s="8"/>
      <c r="ACU75" s="8"/>
      <c r="ACV75" s="8"/>
      <c r="ACW75" s="8"/>
      <c r="ACX75" s="8"/>
      <c r="ACY75" s="8"/>
      <c r="ACZ75" s="8"/>
      <c r="ADA75" s="8"/>
      <c r="ADB75" s="8"/>
      <c r="ADC75" s="8"/>
      <c r="ADD75" s="8"/>
      <c r="ADE75" s="8"/>
      <c r="ADF75" s="8"/>
      <c r="ADG75" s="8"/>
      <c r="ADH75" s="8"/>
      <c r="ADI75" s="8"/>
      <c r="ADJ75" s="8"/>
      <c r="ADK75" s="8"/>
      <c r="ADL75" s="8"/>
      <c r="ADM75" s="8"/>
      <c r="ADN75" s="8"/>
      <c r="ADO75" s="8"/>
      <c r="ADP75" s="8"/>
      <c r="ADQ75" s="8"/>
      <c r="ADR75" s="8"/>
      <c r="ADS75" s="8"/>
      <c r="ADT75" s="8"/>
      <c r="ADU75" s="8"/>
      <c r="ADV75" s="8"/>
      <c r="ADW75" s="8"/>
      <c r="ADX75" s="8"/>
      <c r="ADY75" s="8"/>
      <c r="ADZ75" s="8"/>
      <c r="AEA75" s="8"/>
      <c r="AEB75" s="8"/>
      <c r="AEC75" s="8"/>
      <c r="AED75" s="8"/>
      <c r="AEE75" s="8"/>
      <c r="AEF75" s="8"/>
      <c r="AEG75" s="8"/>
      <c r="AEH75" s="8"/>
      <c r="AEI75" s="8"/>
      <c r="AEJ75" s="8"/>
      <c r="AEK75" s="8"/>
      <c r="AEL75" s="8"/>
      <c r="AEM75" s="8"/>
      <c r="AEN75" s="8"/>
      <c r="AEO75" s="8"/>
      <c r="AEP75" s="8"/>
      <c r="AEQ75" s="8"/>
      <c r="AER75" s="8"/>
      <c r="AES75" s="8"/>
      <c r="AET75" s="8"/>
      <c r="AEU75" s="8"/>
      <c r="AEV75" s="8"/>
      <c r="AEW75" s="8"/>
      <c r="AEX75" s="8"/>
      <c r="AEY75" s="8"/>
      <c r="AEZ75" s="8"/>
      <c r="AFA75" s="8"/>
      <c r="AFB75" s="8"/>
      <c r="AFC75" s="8"/>
      <c r="AFD75" s="8"/>
      <c r="AFE75" s="8"/>
      <c r="AFF75" s="8"/>
      <c r="AFG75" s="8"/>
      <c r="AFH75" s="8"/>
      <c r="AFI75" s="8"/>
      <c r="AFJ75" s="8"/>
      <c r="AFK75" s="8"/>
      <c r="AFL75" s="8"/>
      <c r="AFM75" s="8"/>
      <c r="AFN75" s="8"/>
      <c r="AFO75" s="8"/>
      <c r="AFP75" s="8"/>
      <c r="AFQ75" s="8"/>
      <c r="AFR75" s="8"/>
      <c r="AFS75" s="8"/>
      <c r="AFT75" s="8"/>
      <c r="AFU75" s="8"/>
      <c r="AFV75" s="8"/>
      <c r="AFW75" s="8"/>
      <c r="AFX75" s="8"/>
      <c r="AFY75" s="8"/>
      <c r="AFZ75" s="8"/>
      <c r="AGA75" s="8"/>
      <c r="AGB75" s="8"/>
      <c r="AGC75" s="8"/>
      <c r="AGD75" s="8"/>
      <c r="AGE75" s="8"/>
      <c r="AGF75" s="8"/>
      <c r="AGG75" s="8"/>
      <c r="AGH75" s="8"/>
      <c r="AGI75" s="8"/>
    </row>
    <row r="76" spans="1:867" s="3" customFormat="1" x14ac:dyDescent="0.25">
      <c r="A76" s="11">
        <f t="shared" si="4"/>
        <v>36</v>
      </c>
      <c r="B76" s="12" t="s">
        <v>118</v>
      </c>
      <c r="C76" s="11" t="s">
        <v>4</v>
      </c>
      <c r="D76" s="133">
        <v>857</v>
      </c>
      <c r="E76" s="11"/>
      <c r="F76" s="26"/>
      <c r="G76" s="22"/>
      <c r="H76" s="22"/>
      <c r="I76" s="22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  <c r="OO76" s="8"/>
      <c r="OP76" s="8"/>
      <c r="OQ76" s="8"/>
      <c r="OR76" s="8"/>
      <c r="OS76" s="8"/>
      <c r="OT76" s="8"/>
      <c r="OU76" s="8"/>
      <c r="OV76" s="8"/>
      <c r="OW76" s="8"/>
      <c r="OX76" s="8"/>
      <c r="OY76" s="8"/>
      <c r="OZ76" s="8"/>
      <c r="PA76" s="8"/>
      <c r="PB76" s="8"/>
      <c r="PC76" s="8"/>
      <c r="PD76" s="8"/>
      <c r="PE76" s="8"/>
      <c r="PF76" s="8"/>
      <c r="PG76" s="8"/>
      <c r="PH76" s="8"/>
      <c r="PI76" s="8"/>
      <c r="PJ76" s="8"/>
      <c r="PK76" s="8"/>
      <c r="PL76" s="8"/>
      <c r="PM76" s="8"/>
      <c r="PN76" s="8"/>
      <c r="PO76" s="8"/>
      <c r="PP76" s="8"/>
      <c r="PQ76" s="8"/>
      <c r="PR76" s="8"/>
      <c r="PS76" s="8"/>
      <c r="PT76" s="8"/>
      <c r="PU76" s="8"/>
      <c r="PV76" s="8"/>
      <c r="PW76" s="8"/>
      <c r="PX76" s="8"/>
      <c r="PY76" s="8"/>
      <c r="PZ76" s="8"/>
      <c r="QA76" s="8"/>
      <c r="QB76" s="8"/>
      <c r="QC76" s="8"/>
      <c r="QD76" s="8"/>
      <c r="QE76" s="8"/>
      <c r="QF76" s="8"/>
      <c r="QG76" s="8"/>
      <c r="QH76" s="8"/>
      <c r="QI76" s="8"/>
      <c r="QJ76" s="8"/>
      <c r="QK76" s="8"/>
      <c r="QL76" s="8"/>
      <c r="QM76" s="8"/>
      <c r="QN76" s="8"/>
      <c r="QO76" s="8"/>
      <c r="QP76" s="8"/>
      <c r="QQ76" s="8"/>
      <c r="QR76" s="8"/>
      <c r="QS76" s="8"/>
      <c r="QT76" s="8"/>
      <c r="QU76" s="8"/>
      <c r="QV76" s="8"/>
      <c r="QW76" s="8"/>
      <c r="QX76" s="8"/>
      <c r="QY76" s="8"/>
      <c r="QZ76" s="8"/>
      <c r="RA76" s="8"/>
      <c r="RB76" s="8"/>
      <c r="RC76" s="8"/>
      <c r="RD76" s="8"/>
      <c r="RE76" s="8"/>
      <c r="RF76" s="8"/>
      <c r="RG76" s="8"/>
      <c r="RH76" s="8"/>
      <c r="RI76" s="8"/>
      <c r="RJ76" s="8"/>
      <c r="RK76" s="8"/>
      <c r="RL76" s="8"/>
      <c r="RM76" s="8"/>
      <c r="RN76" s="8"/>
      <c r="RO76" s="8"/>
      <c r="RP76" s="8"/>
      <c r="RQ76" s="8"/>
      <c r="RR76" s="8"/>
      <c r="RS76" s="8"/>
      <c r="RT76" s="8"/>
      <c r="RU76" s="8"/>
      <c r="RV76" s="8"/>
      <c r="RW76" s="8"/>
      <c r="RX76" s="8"/>
      <c r="RY76" s="8"/>
      <c r="RZ76" s="8"/>
      <c r="SA76" s="8"/>
      <c r="SB76" s="8"/>
      <c r="SC76" s="8"/>
      <c r="SD76" s="8"/>
      <c r="SE76" s="8"/>
      <c r="SF76" s="8"/>
      <c r="SG76" s="8"/>
      <c r="SH76" s="8"/>
      <c r="SI76" s="8"/>
      <c r="SJ76" s="8"/>
      <c r="SK76" s="8"/>
      <c r="SL76" s="8"/>
      <c r="SM76" s="8"/>
      <c r="SN76" s="8"/>
      <c r="SO76" s="8"/>
      <c r="SP76" s="8"/>
      <c r="SQ76" s="8"/>
      <c r="SR76" s="8"/>
      <c r="SS76" s="8"/>
      <c r="ST76" s="8"/>
      <c r="SU76" s="8"/>
      <c r="SV76" s="8"/>
      <c r="SW76" s="8"/>
      <c r="SX76" s="8"/>
      <c r="SY76" s="8"/>
      <c r="SZ76" s="8"/>
      <c r="TA76" s="8"/>
      <c r="TB76" s="8"/>
      <c r="TC76" s="8"/>
      <c r="TD76" s="8"/>
      <c r="TE76" s="8"/>
      <c r="TF76" s="8"/>
      <c r="TG76" s="8"/>
      <c r="TH76" s="8"/>
      <c r="TI76" s="8"/>
      <c r="TJ76" s="8"/>
      <c r="TK76" s="8"/>
      <c r="TL76" s="8"/>
      <c r="TM76" s="8"/>
      <c r="TN76" s="8"/>
      <c r="TO76" s="8"/>
      <c r="TP76" s="8"/>
      <c r="TQ76" s="8"/>
      <c r="TR76" s="8"/>
      <c r="TS76" s="8"/>
      <c r="TT76" s="8"/>
      <c r="TU76" s="8"/>
      <c r="TV76" s="8"/>
      <c r="TW76" s="8"/>
      <c r="TX76" s="8"/>
      <c r="TY76" s="8"/>
      <c r="TZ76" s="8"/>
      <c r="UA76" s="8"/>
      <c r="UB76" s="8"/>
      <c r="UC76" s="8"/>
      <c r="UD76" s="8"/>
      <c r="UE76" s="8"/>
      <c r="UF76" s="8"/>
      <c r="UG76" s="8"/>
      <c r="UH76" s="8"/>
      <c r="UI76" s="8"/>
      <c r="UJ76" s="8"/>
      <c r="UK76" s="8"/>
      <c r="UL76" s="8"/>
      <c r="UM76" s="8"/>
      <c r="UN76" s="8"/>
      <c r="UO76" s="8"/>
      <c r="UP76" s="8"/>
      <c r="UQ76" s="8"/>
      <c r="UR76" s="8"/>
      <c r="US76" s="8"/>
      <c r="UT76" s="8"/>
      <c r="UU76" s="8"/>
      <c r="UV76" s="8"/>
      <c r="UW76" s="8"/>
      <c r="UX76" s="8"/>
      <c r="UY76" s="8"/>
      <c r="UZ76" s="8"/>
      <c r="VA76" s="8"/>
      <c r="VB76" s="8"/>
      <c r="VC76" s="8"/>
      <c r="VD76" s="8"/>
      <c r="VE76" s="8"/>
      <c r="VF76" s="8"/>
      <c r="VG76" s="8"/>
      <c r="VH76" s="8"/>
      <c r="VI76" s="8"/>
      <c r="VJ76" s="8"/>
      <c r="VK76" s="8"/>
      <c r="VL76" s="8"/>
      <c r="VM76" s="8"/>
      <c r="VN76" s="8"/>
      <c r="VO76" s="8"/>
      <c r="VP76" s="8"/>
      <c r="VQ76" s="8"/>
      <c r="VR76" s="8"/>
      <c r="VS76" s="8"/>
      <c r="VT76" s="8"/>
      <c r="VU76" s="8"/>
      <c r="VV76" s="8"/>
      <c r="VW76" s="8"/>
      <c r="VX76" s="8"/>
      <c r="VY76" s="8"/>
      <c r="VZ76" s="8"/>
      <c r="WA76" s="8"/>
      <c r="WB76" s="8"/>
      <c r="WC76" s="8"/>
      <c r="WD76" s="8"/>
      <c r="WE76" s="8"/>
      <c r="WF76" s="8"/>
      <c r="WG76" s="8"/>
      <c r="WH76" s="8"/>
      <c r="WI76" s="8"/>
      <c r="WJ76" s="8"/>
      <c r="WK76" s="8"/>
      <c r="WL76" s="8"/>
      <c r="WM76" s="8"/>
      <c r="WN76" s="8"/>
      <c r="WO76" s="8"/>
      <c r="WP76" s="8"/>
      <c r="WQ76" s="8"/>
      <c r="WR76" s="8"/>
      <c r="WS76" s="8"/>
      <c r="WT76" s="8"/>
      <c r="WU76" s="8"/>
      <c r="WV76" s="8"/>
      <c r="WW76" s="8"/>
      <c r="WX76" s="8"/>
      <c r="WY76" s="8"/>
      <c r="WZ76" s="8"/>
      <c r="XA76" s="8"/>
      <c r="XB76" s="8"/>
      <c r="XC76" s="8"/>
      <c r="XD76" s="8"/>
      <c r="XE76" s="8"/>
      <c r="XF76" s="8"/>
      <c r="XG76" s="8"/>
      <c r="XH76" s="8"/>
      <c r="XI76" s="8"/>
      <c r="XJ76" s="8"/>
      <c r="XK76" s="8"/>
      <c r="XL76" s="8"/>
      <c r="XM76" s="8"/>
      <c r="XN76" s="8"/>
      <c r="XO76" s="8"/>
      <c r="XP76" s="8"/>
      <c r="XQ76" s="8"/>
      <c r="XR76" s="8"/>
      <c r="XS76" s="8"/>
      <c r="XT76" s="8"/>
      <c r="XU76" s="8"/>
      <c r="XV76" s="8"/>
      <c r="XW76" s="8"/>
      <c r="XX76" s="8"/>
      <c r="XY76" s="8"/>
      <c r="XZ76" s="8"/>
      <c r="YA76" s="8"/>
      <c r="YB76" s="8"/>
      <c r="YC76" s="8"/>
      <c r="YD76" s="8"/>
      <c r="YE76" s="8"/>
      <c r="YF76" s="8"/>
      <c r="YG76" s="8"/>
      <c r="YH76" s="8"/>
      <c r="YI76" s="8"/>
      <c r="YJ76" s="8"/>
      <c r="YK76" s="8"/>
      <c r="YL76" s="8"/>
      <c r="YM76" s="8"/>
      <c r="YN76" s="8"/>
      <c r="YO76" s="8"/>
      <c r="YP76" s="8"/>
      <c r="YQ76" s="8"/>
      <c r="YR76" s="8"/>
      <c r="YS76" s="8"/>
      <c r="YT76" s="8"/>
      <c r="YU76" s="8"/>
      <c r="YV76" s="8"/>
      <c r="YW76" s="8"/>
      <c r="YX76" s="8"/>
      <c r="YY76" s="8"/>
      <c r="YZ76" s="8"/>
      <c r="ZA76" s="8"/>
      <c r="ZB76" s="8"/>
      <c r="ZC76" s="8"/>
      <c r="ZD76" s="8"/>
      <c r="ZE76" s="8"/>
      <c r="ZF76" s="8"/>
      <c r="ZG76" s="8"/>
      <c r="ZH76" s="8"/>
      <c r="ZI76" s="8"/>
      <c r="ZJ76" s="8"/>
      <c r="ZK76" s="8"/>
      <c r="ZL76" s="8"/>
      <c r="ZM76" s="8"/>
      <c r="ZN76" s="8"/>
      <c r="ZO76" s="8"/>
      <c r="ZP76" s="8"/>
      <c r="ZQ76" s="8"/>
      <c r="ZR76" s="8"/>
      <c r="ZS76" s="8"/>
      <c r="ZT76" s="8"/>
      <c r="ZU76" s="8"/>
      <c r="ZV76" s="8"/>
      <c r="ZW76" s="8"/>
      <c r="ZX76" s="8"/>
      <c r="ZY76" s="8"/>
      <c r="ZZ76" s="8"/>
      <c r="AAA76" s="8"/>
      <c r="AAB76" s="8"/>
      <c r="AAC76" s="8"/>
      <c r="AAD76" s="8"/>
      <c r="AAE76" s="8"/>
      <c r="AAF76" s="8"/>
      <c r="AAG76" s="8"/>
      <c r="AAH76" s="8"/>
      <c r="AAI76" s="8"/>
      <c r="AAJ76" s="8"/>
      <c r="AAK76" s="8"/>
      <c r="AAL76" s="8"/>
      <c r="AAM76" s="8"/>
      <c r="AAN76" s="8"/>
      <c r="AAO76" s="8"/>
      <c r="AAP76" s="8"/>
      <c r="AAQ76" s="8"/>
      <c r="AAR76" s="8"/>
      <c r="AAS76" s="8"/>
      <c r="AAT76" s="8"/>
      <c r="AAU76" s="8"/>
      <c r="AAV76" s="8"/>
      <c r="AAW76" s="8"/>
      <c r="AAX76" s="8"/>
      <c r="AAY76" s="8"/>
      <c r="AAZ76" s="8"/>
      <c r="ABA76" s="8"/>
      <c r="ABB76" s="8"/>
      <c r="ABC76" s="8"/>
      <c r="ABD76" s="8"/>
      <c r="ABE76" s="8"/>
      <c r="ABF76" s="8"/>
      <c r="ABG76" s="8"/>
      <c r="ABH76" s="8"/>
      <c r="ABI76" s="8"/>
      <c r="ABJ76" s="8"/>
      <c r="ABK76" s="8"/>
      <c r="ABL76" s="8"/>
      <c r="ABM76" s="8"/>
      <c r="ABN76" s="8"/>
      <c r="ABO76" s="8"/>
      <c r="ABP76" s="8"/>
      <c r="ABQ76" s="8"/>
      <c r="ABR76" s="8"/>
      <c r="ABS76" s="8"/>
      <c r="ABT76" s="8"/>
      <c r="ABU76" s="8"/>
      <c r="ABV76" s="8"/>
      <c r="ABW76" s="8"/>
      <c r="ABX76" s="8"/>
      <c r="ABY76" s="8"/>
      <c r="ABZ76" s="8"/>
      <c r="ACA76" s="8"/>
      <c r="ACB76" s="8"/>
      <c r="ACC76" s="8"/>
      <c r="ACD76" s="8"/>
      <c r="ACE76" s="8"/>
      <c r="ACF76" s="8"/>
      <c r="ACG76" s="8"/>
      <c r="ACH76" s="8"/>
      <c r="ACI76" s="8"/>
      <c r="ACJ76" s="8"/>
      <c r="ACK76" s="8"/>
      <c r="ACL76" s="8"/>
      <c r="ACM76" s="8"/>
      <c r="ACN76" s="8"/>
      <c r="ACO76" s="8"/>
      <c r="ACP76" s="8"/>
      <c r="ACQ76" s="8"/>
      <c r="ACR76" s="8"/>
      <c r="ACS76" s="8"/>
      <c r="ACT76" s="8"/>
      <c r="ACU76" s="8"/>
      <c r="ACV76" s="8"/>
      <c r="ACW76" s="8"/>
      <c r="ACX76" s="8"/>
      <c r="ACY76" s="8"/>
      <c r="ACZ76" s="8"/>
      <c r="ADA76" s="8"/>
      <c r="ADB76" s="8"/>
      <c r="ADC76" s="8"/>
      <c r="ADD76" s="8"/>
      <c r="ADE76" s="8"/>
      <c r="ADF76" s="8"/>
      <c r="ADG76" s="8"/>
      <c r="ADH76" s="8"/>
      <c r="ADI76" s="8"/>
      <c r="ADJ76" s="8"/>
      <c r="ADK76" s="8"/>
      <c r="ADL76" s="8"/>
      <c r="ADM76" s="8"/>
      <c r="ADN76" s="8"/>
      <c r="ADO76" s="8"/>
      <c r="ADP76" s="8"/>
      <c r="ADQ76" s="8"/>
      <c r="ADR76" s="8"/>
      <c r="ADS76" s="8"/>
      <c r="ADT76" s="8"/>
      <c r="ADU76" s="8"/>
      <c r="ADV76" s="8"/>
      <c r="ADW76" s="8"/>
      <c r="ADX76" s="8"/>
      <c r="ADY76" s="8"/>
      <c r="ADZ76" s="8"/>
      <c r="AEA76" s="8"/>
      <c r="AEB76" s="8"/>
      <c r="AEC76" s="8"/>
      <c r="AED76" s="8"/>
      <c r="AEE76" s="8"/>
      <c r="AEF76" s="8"/>
      <c r="AEG76" s="8"/>
      <c r="AEH76" s="8"/>
      <c r="AEI76" s="8"/>
      <c r="AEJ76" s="8"/>
      <c r="AEK76" s="8"/>
      <c r="AEL76" s="8"/>
      <c r="AEM76" s="8"/>
      <c r="AEN76" s="8"/>
      <c r="AEO76" s="8"/>
      <c r="AEP76" s="8"/>
      <c r="AEQ76" s="8"/>
      <c r="AER76" s="8"/>
      <c r="AES76" s="8"/>
      <c r="AET76" s="8"/>
      <c r="AEU76" s="8"/>
      <c r="AEV76" s="8"/>
      <c r="AEW76" s="8"/>
      <c r="AEX76" s="8"/>
      <c r="AEY76" s="8"/>
      <c r="AEZ76" s="8"/>
      <c r="AFA76" s="8"/>
      <c r="AFB76" s="8"/>
      <c r="AFC76" s="8"/>
      <c r="AFD76" s="8"/>
      <c r="AFE76" s="8"/>
      <c r="AFF76" s="8"/>
      <c r="AFG76" s="8"/>
      <c r="AFH76" s="8"/>
      <c r="AFI76" s="8"/>
      <c r="AFJ76" s="8"/>
      <c r="AFK76" s="8"/>
      <c r="AFL76" s="8"/>
      <c r="AFM76" s="8"/>
      <c r="AFN76" s="8"/>
      <c r="AFO76" s="8"/>
      <c r="AFP76" s="8"/>
      <c r="AFQ76" s="8"/>
      <c r="AFR76" s="8"/>
      <c r="AFS76" s="8"/>
      <c r="AFT76" s="8"/>
      <c r="AFU76" s="8"/>
      <c r="AFV76" s="8"/>
      <c r="AFW76" s="8"/>
      <c r="AFX76" s="8"/>
      <c r="AFY76" s="8"/>
      <c r="AFZ76" s="8"/>
      <c r="AGA76" s="8"/>
      <c r="AGB76" s="8"/>
      <c r="AGC76" s="8"/>
      <c r="AGD76" s="8"/>
      <c r="AGE76" s="8"/>
      <c r="AGF76" s="8"/>
      <c r="AGG76" s="8"/>
      <c r="AGH76" s="8"/>
      <c r="AGI76" s="8"/>
    </row>
    <row r="77" spans="1:867" s="3" customFormat="1" x14ac:dyDescent="0.25">
      <c r="A77" s="11">
        <f t="shared" si="4"/>
        <v>37</v>
      </c>
      <c r="B77" s="12" t="s">
        <v>148</v>
      </c>
      <c r="C77" s="11" t="s">
        <v>4</v>
      </c>
      <c r="D77" s="133">
        <v>3813</v>
      </c>
      <c r="E77" s="15"/>
      <c r="F77" s="26"/>
      <c r="G77" s="22"/>
      <c r="H77" s="22"/>
      <c r="I77" s="22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8"/>
      <c r="RC77" s="8"/>
      <c r="RD77" s="8"/>
      <c r="RE77" s="8"/>
      <c r="RF77" s="8"/>
      <c r="RG77" s="8"/>
      <c r="RH77" s="8"/>
      <c r="RI77" s="8"/>
      <c r="RJ77" s="8"/>
      <c r="RK77" s="8"/>
      <c r="RL77" s="8"/>
      <c r="RM77" s="8"/>
      <c r="RN77" s="8"/>
      <c r="RO77" s="8"/>
      <c r="RP77" s="8"/>
      <c r="RQ77" s="8"/>
      <c r="RR77" s="8"/>
      <c r="RS77" s="8"/>
      <c r="RT77" s="8"/>
      <c r="RU77" s="8"/>
      <c r="RV77" s="8"/>
      <c r="RW77" s="8"/>
      <c r="RX77" s="8"/>
      <c r="RY77" s="8"/>
      <c r="RZ77" s="8"/>
      <c r="SA77" s="8"/>
      <c r="SB77" s="8"/>
      <c r="SC77" s="8"/>
      <c r="SD77" s="8"/>
      <c r="SE77" s="8"/>
      <c r="SF77" s="8"/>
      <c r="SG77" s="8"/>
      <c r="SH77" s="8"/>
      <c r="SI77" s="8"/>
      <c r="SJ77" s="8"/>
      <c r="SK77" s="8"/>
      <c r="SL77" s="8"/>
      <c r="SM77" s="8"/>
      <c r="SN77" s="8"/>
      <c r="SO77" s="8"/>
      <c r="SP77" s="8"/>
      <c r="SQ77" s="8"/>
      <c r="SR77" s="8"/>
      <c r="SS77" s="8"/>
      <c r="ST77" s="8"/>
      <c r="SU77" s="8"/>
      <c r="SV77" s="8"/>
      <c r="SW77" s="8"/>
      <c r="SX77" s="8"/>
      <c r="SY77" s="8"/>
      <c r="SZ77" s="8"/>
      <c r="TA77" s="8"/>
      <c r="TB77" s="8"/>
      <c r="TC77" s="8"/>
      <c r="TD77" s="8"/>
      <c r="TE77" s="8"/>
      <c r="TF77" s="8"/>
      <c r="TG77" s="8"/>
      <c r="TH77" s="8"/>
      <c r="TI77" s="8"/>
      <c r="TJ77" s="8"/>
      <c r="TK77" s="8"/>
      <c r="TL77" s="8"/>
      <c r="TM77" s="8"/>
      <c r="TN77" s="8"/>
      <c r="TO77" s="8"/>
      <c r="TP77" s="8"/>
      <c r="TQ77" s="8"/>
      <c r="TR77" s="8"/>
      <c r="TS77" s="8"/>
      <c r="TT77" s="8"/>
      <c r="TU77" s="8"/>
      <c r="TV77" s="8"/>
      <c r="TW77" s="8"/>
      <c r="TX77" s="8"/>
      <c r="TY77" s="8"/>
      <c r="TZ77" s="8"/>
      <c r="UA77" s="8"/>
      <c r="UB77" s="8"/>
      <c r="UC77" s="8"/>
      <c r="UD77" s="8"/>
      <c r="UE77" s="8"/>
      <c r="UF77" s="8"/>
      <c r="UG77" s="8"/>
      <c r="UH77" s="8"/>
      <c r="UI77" s="8"/>
      <c r="UJ77" s="8"/>
      <c r="UK77" s="8"/>
      <c r="UL77" s="8"/>
      <c r="UM77" s="8"/>
      <c r="UN77" s="8"/>
      <c r="UO77" s="8"/>
      <c r="UP77" s="8"/>
      <c r="UQ77" s="8"/>
      <c r="UR77" s="8"/>
      <c r="US77" s="8"/>
      <c r="UT77" s="8"/>
      <c r="UU77" s="8"/>
      <c r="UV77" s="8"/>
      <c r="UW77" s="8"/>
      <c r="UX77" s="8"/>
      <c r="UY77" s="8"/>
      <c r="UZ77" s="8"/>
      <c r="VA77" s="8"/>
      <c r="VB77" s="8"/>
      <c r="VC77" s="8"/>
      <c r="VD77" s="8"/>
      <c r="VE77" s="8"/>
      <c r="VF77" s="8"/>
      <c r="VG77" s="8"/>
      <c r="VH77" s="8"/>
      <c r="VI77" s="8"/>
      <c r="VJ77" s="8"/>
      <c r="VK77" s="8"/>
      <c r="VL77" s="8"/>
      <c r="VM77" s="8"/>
      <c r="VN77" s="8"/>
      <c r="VO77" s="8"/>
      <c r="VP77" s="8"/>
      <c r="VQ77" s="8"/>
      <c r="VR77" s="8"/>
      <c r="VS77" s="8"/>
      <c r="VT77" s="8"/>
      <c r="VU77" s="8"/>
      <c r="VV77" s="8"/>
      <c r="VW77" s="8"/>
      <c r="VX77" s="8"/>
      <c r="VY77" s="8"/>
      <c r="VZ77" s="8"/>
      <c r="WA77" s="8"/>
      <c r="WB77" s="8"/>
      <c r="WC77" s="8"/>
      <c r="WD77" s="8"/>
      <c r="WE77" s="8"/>
      <c r="WF77" s="8"/>
      <c r="WG77" s="8"/>
      <c r="WH77" s="8"/>
      <c r="WI77" s="8"/>
      <c r="WJ77" s="8"/>
      <c r="WK77" s="8"/>
      <c r="WL77" s="8"/>
      <c r="WM77" s="8"/>
      <c r="WN77" s="8"/>
      <c r="WO77" s="8"/>
      <c r="WP77" s="8"/>
      <c r="WQ77" s="8"/>
      <c r="WR77" s="8"/>
      <c r="WS77" s="8"/>
      <c r="WT77" s="8"/>
      <c r="WU77" s="8"/>
      <c r="WV77" s="8"/>
      <c r="WW77" s="8"/>
      <c r="WX77" s="8"/>
      <c r="WY77" s="8"/>
      <c r="WZ77" s="8"/>
      <c r="XA77" s="8"/>
      <c r="XB77" s="8"/>
      <c r="XC77" s="8"/>
      <c r="XD77" s="8"/>
      <c r="XE77" s="8"/>
      <c r="XF77" s="8"/>
      <c r="XG77" s="8"/>
      <c r="XH77" s="8"/>
      <c r="XI77" s="8"/>
      <c r="XJ77" s="8"/>
      <c r="XK77" s="8"/>
      <c r="XL77" s="8"/>
      <c r="XM77" s="8"/>
      <c r="XN77" s="8"/>
      <c r="XO77" s="8"/>
      <c r="XP77" s="8"/>
      <c r="XQ77" s="8"/>
      <c r="XR77" s="8"/>
      <c r="XS77" s="8"/>
      <c r="XT77" s="8"/>
      <c r="XU77" s="8"/>
      <c r="XV77" s="8"/>
      <c r="XW77" s="8"/>
      <c r="XX77" s="8"/>
      <c r="XY77" s="8"/>
      <c r="XZ77" s="8"/>
      <c r="YA77" s="8"/>
      <c r="YB77" s="8"/>
      <c r="YC77" s="8"/>
      <c r="YD77" s="8"/>
      <c r="YE77" s="8"/>
      <c r="YF77" s="8"/>
      <c r="YG77" s="8"/>
      <c r="YH77" s="8"/>
      <c r="YI77" s="8"/>
      <c r="YJ77" s="8"/>
      <c r="YK77" s="8"/>
      <c r="YL77" s="8"/>
      <c r="YM77" s="8"/>
      <c r="YN77" s="8"/>
      <c r="YO77" s="8"/>
      <c r="YP77" s="8"/>
      <c r="YQ77" s="8"/>
      <c r="YR77" s="8"/>
      <c r="YS77" s="8"/>
      <c r="YT77" s="8"/>
      <c r="YU77" s="8"/>
      <c r="YV77" s="8"/>
      <c r="YW77" s="8"/>
      <c r="YX77" s="8"/>
      <c r="YY77" s="8"/>
      <c r="YZ77" s="8"/>
      <c r="ZA77" s="8"/>
      <c r="ZB77" s="8"/>
      <c r="ZC77" s="8"/>
      <c r="ZD77" s="8"/>
      <c r="ZE77" s="8"/>
      <c r="ZF77" s="8"/>
      <c r="ZG77" s="8"/>
      <c r="ZH77" s="8"/>
      <c r="ZI77" s="8"/>
      <c r="ZJ77" s="8"/>
      <c r="ZK77" s="8"/>
      <c r="ZL77" s="8"/>
      <c r="ZM77" s="8"/>
      <c r="ZN77" s="8"/>
      <c r="ZO77" s="8"/>
      <c r="ZP77" s="8"/>
      <c r="ZQ77" s="8"/>
      <c r="ZR77" s="8"/>
      <c r="ZS77" s="8"/>
      <c r="ZT77" s="8"/>
      <c r="ZU77" s="8"/>
      <c r="ZV77" s="8"/>
      <c r="ZW77" s="8"/>
      <c r="ZX77" s="8"/>
      <c r="ZY77" s="8"/>
      <c r="ZZ77" s="8"/>
      <c r="AAA77" s="8"/>
      <c r="AAB77" s="8"/>
      <c r="AAC77" s="8"/>
      <c r="AAD77" s="8"/>
      <c r="AAE77" s="8"/>
      <c r="AAF77" s="8"/>
      <c r="AAG77" s="8"/>
      <c r="AAH77" s="8"/>
      <c r="AAI77" s="8"/>
      <c r="AAJ77" s="8"/>
      <c r="AAK77" s="8"/>
      <c r="AAL77" s="8"/>
      <c r="AAM77" s="8"/>
      <c r="AAN77" s="8"/>
      <c r="AAO77" s="8"/>
      <c r="AAP77" s="8"/>
      <c r="AAQ77" s="8"/>
      <c r="AAR77" s="8"/>
      <c r="AAS77" s="8"/>
      <c r="AAT77" s="8"/>
      <c r="AAU77" s="8"/>
      <c r="AAV77" s="8"/>
      <c r="AAW77" s="8"/>
      <c r="AAX77" s="8"/>
      <c r="AAY77" s="8"/>
      <c r="AAZ77" s="8"/>
      <c r="ABA77" s="8"/>
      <c r="ABB77" s="8"/>
      <c r="ABC77" s="8"/>
      <c r="ABD77" s="8"/>
      <c r="ABE77" s="8"/>
      <c r="ABF77" s="8"/>
      <c r="ABG77" s="8"/>
      <c r="ABH77" s="8"/>
      <c r="ABI77" s="8"/>
      <c r="ABJ77" s="8"/>
      <c r="ABK77" s="8"/>
      <c r="ABL77" s="8"/>
      <c r="ABM77" s="8"/>
      <c r="ABN77" s="8"/>
      <c r="ABO77" s="8"/>
      <c r="ABP77" s="8"/>
      <c r="ABQ77" s="8"/>
      <c r="ABR77" s="8"/>
      <c r="ABS77" s="8"/>
      <c r="ABT77" s="8"/>
      <c r="ABU77" s="8"/>
      <c r="ABV77" s="8"/>
      <c r="ABW77" s="8"/>
      <c r="ABX77" s="8"/>
      <c r="ABY77" s="8"/>
      <c r="ABZ77" s="8"/>
      <c r="ACA77" s="8"/>
      <c r="ACB77" s="8"/>
      <c r="ACC77" s="8"/>
      <c r="ACD77" s="8"/>
      <c r="ACE77" s="8"/>
      <c r="ACF77" s="8"/>
      <c r="ACG77" s="8"/>
      <c r="ACH77" s="8"/>
      <c r="ACI77" s="8"/>
      <c r="ACJ77" s="8"/>
      <c r="ACK77" s="8"/>
      <c r="ACL77" s="8"/>
      <c r="ACM77" s="8"/>
      <c r="ACN77" s="8"/>
      <c r="ACO77" s="8"/>
      <c r="ACP77" s="8"/>
      <c r="ACQ77" s="8"/>
      <c r="ACR77" s="8"/>
      <c r="ACS77" s="8"/>
      <c r="ACT77" s="8"/>
      <c r="ACU77" s="8"/>
      <c r="ACV77" s="8"/>
      <c r="ACW77" s="8"/>
      <c r="ACX77" s="8"/>
      <c r="ACY77" s="8"/>
      <c r="ACZ77" s="8"/>
      <c r="ADA77" s="8"/>
      <c r="ADB77" s="8"/>
      <c r="ADC77" s="8"/>
      <c r="ADD77" s="8"/>
      <c r="ADE77" s="8"/>
      <c r="ADF77" s="8"/>
      <c r="ADG77" s="8"/>
      <c r="ADH77" s="8"/>
      <c r="ADI77" s="8"/>
      <c r="ADJ77" s="8"/>
      <c r="ADK77" s="8"/>
      <c r="ADL77" s="8"/>
      <c r="ADM77" s="8"/>
      <c r="ADN77" s="8"/>
      <c r="ADO77" s="8"/>
      <c r="ADP77" s="8"/>
      <c r="ADQ77" s="8"/>
      <c r="ADR77" s="8"/>
      <c r="ADS77" s="8"/>
      <c r="ADT77" s="8"/>
      <c r="ADU77" s="8"/>
      <c r="ADV77" s="8"/>
      <c r="ADW77" s="8"/>
      <c r="ADX77" s="8"/>
      <c r="ADY77" s="8"/>
      <c r="ADZ77" s="8"/>
      <c r="AEA77" s="8"/>
      <c r="AEB77" s="8"/>
      <c r="AEC77" s="8"/>
      <c r="AED77" s="8"/>
      <c r="AEE77" s="8"/>
      <c r="AEF77" s="8"/>
      <c r="AEG77" s="8"/>
      <c r="AEH77" s="8"/>
      <c r="AEI77" s="8"/>
      <c r="AEJ77" s="8"/>
      <c r="AEK77" s="8"/>
      <c r="AEL77" s="8"/>
      <c r="AEM77" s="8"/>
      <c r="AEN77" s="8"/>
      <c r="AEO77" s="8"/>
      <c r="AEP77" s="8"/>
      <c r="AEQ77" s="8"/>
      <c r="AER77" s="8"/>
      <c r="AES77" s="8"/>
      <c r="AET77" s="8"/>
      <c r="AEU77" s="8"/>
      <c r="AEV77" s="8"/>
      <c r="AEW77" s="8"/>
      <c r="AEX77" s="8"/>
      <c r="AEY77" s="8"/>
      <c r="AEZ77" s="8"/>
      <c r="AFA77" s="8"/>
      <c r="AFB77" s="8"/>
      <c r="AFC77" s="8"/>
      <c r="AFD77" s="8"/>
      <c r="AFE77" s="8"/>
      <c r="AFF77" s="8"/>
      <c r="AFG77" s="8"/>
      <c r="AFH77" s="8"/>
      <c r="AFI77" s="8"/>
      <c r="AFJ77" s="8"/>
      <c r="AFK77" s="8"/>
      <c r="AFL77" s="8"/>
      <c r="AFM77" s="8"/>
      <c r="AFN77" s="8"/>
      <c r="AFO77" s="8"/>
      <c r="AFP77" s="8"/>
      <c r="AFQ77" s="8"/>
      <c r="AFR77" s="8"/>
      <c r="AFS77" s="8"/>
      <c r="AFT77" s="8"/>
      <c r="AFU77" s="8"/>
      <c r="AFV77" s="8"/>
      <c r="AFW77" s="8"/>
      <c r="AFX77" s="8"/>
      <c r="AFY77" s="8"/>
      <c r="AFZ77" s="8"/>
      <c r="AGA77" s="8"/>
      <c r="AGB77" s="8"/>
      <c r="AGC77" s="8"/>
      <c r="AGD77" s="8"/>
      <c r="AGE77" s="8"/>
      <c r="AGF77" s="8"/>
      <c r="AGG77" s="8"/>
      <c r="AGH77" s="8"/>
      <c r="AGI77" s="8"/>
    </row>
    <row r="78" spans="1:867" s="3" customFormat="1" outlineLevel="1" x14ac:dyDescent="0.25">
      <c r="A78" s="11">
        <f t="shared" si="4"/>
        <v>38</v>
      </c>
      <c r="B78" s="17" t="s">
        <v>133</v>
      </c>
      <c r="C78" s="11" t="s">
        <v>4</v>
      </c>
      <c r="D78" s="133">
        <f>D77*1.12</f>
        <v>4270.5600000000004</v>
      </c>
      <c r="E78" s="15"/>
      <c r="F78" s="26"/>
      <c r="G78" s="22"/>
      <c r="H78" s="22"/>
      <c r="I78" s="22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  <c r="SB78" s="8"/>
      <c r="SC78" s="8"/>
      <c r="SD78" s="8"/>
      <c r="SE78" s="8"/>
      <c r="SF78" s="8"/>
      <c r="SG78" s="8"/>
      <c r="SH78" s="8"/>
      <c r="SI78" s="8"/>
      <c r="SJ78" s="8"/>
      <c r="SK78" s="8"/>
      <c r="SL78" s="8"/>
      <c r="SM78" s="8"/>
      <c r="SN78" s="8"/>
      <c r="SO78" s="8"/>
      <c r="SP78" s="8"/>
      <c r="SQ78" s="8"/>
      <c r="SR78" s="8"/>
      <c r="SS78" s="8"/>
      <c r="ST78" s="8"/>
      <c r="SU78" s="8"/>
      <c r="SV78" s="8"/>
      <c r="SW78" s="8"/>
      <c r="SX78" s="8"/>
      <c r="SY78" s="8"/>
      <c r="SZ78" s="8"/>
      <c r="TA78" s="8"/>
      <c r="TB78" s="8"/>
      <c r="TC78" s="8"/>
      <c r="TD78" s="8"/>
      <c r="TE78" s="8"/>
      <c r="TF78" s="8"/>
      <c r="TG78" s="8"/>
      <c r="TH78" s="8"/>
      <c r="TI78" s="8"/>
      <c r="TJ78" s="8"/>
      <c r="TK78" s="8"/>
      <c r="TL78" s="8"/>
      <c r="TM78" s="8"/>
      <c r="TN78" s="8"/>
      <c r="TO78" s="8"/>
      <c r="TP78" s="8"/>
      <c r="TQ78" s="8"/>
      <c r="TR78" s="8"/>
      <c r="TS78" s="8"/>
      <c r="TT78" s="8"/>
      <c r="TU78" s="8"/>
      <c r="TV78" s="8"/>
      <c r="TW78" s="8"/>
      <c r="TX78" s="8"/>
      <c r="TY78" s="8"/>
      <c r="TZ78" s="8"/>
      <c r="UA78" s="8"/>
      <c r="UB78" s="8"/>
      <c r="UC78" s="8"/>
      <c r="UD78" s="8"/>
      <c r="UE78" s="8"/>
      <c r="UF78" s="8"/>
      <c r="UG78" s="8"/>
      <c r="UH78" s="8"/>
      <c r="UI78" s="8"/>
      <c r="UJ78" s="8"/>
      <c r="UK78" s="8"/>
      <c r="UL78" s="8"/>
      <c r="UM78" s="8"/>
      <c r="UN78" s="8"/>
      <c r="UO78" s="8"/>
      <c r="UP78" s="8"/>
      <c r="UQ78" s="8"/>
      <c r="UR78" s="8"/>
      <c r="US78" s="8"/>
      <c r="UT78" s="8"/>
      <c r="UU78" s="8"/>
      <c r="UV78" s="8"/>
      <c r="UW78" s="8"/>
      <c r="UX78" s="8"/>
      <c r="UY78" s="8"/>
      <c r="UZ78" s="8"/>
      <c r="VA78" s="8"/>
      <c r="VB78" s="8"/>
      <c r="VC78" s="8"/>
      <c r="VD78" s="8"/>
      <c r="VE78" s="8"/>
      <c r="VF78" s="8"/>
      <c r="VG78" s="8"/>
      <c r="VH78" s="8"/>
      <c r="VI78" s="8"/>
      <c r="VJ78" s="8"/>
      <c r="VK78" s="8"/>
      <c r="VL78" s="8"/>
      <c r="VM78" s="8"/>
      <c r="VN78" s="8"/>
      <c r="VO78" s="8"/>
      <c r="VP78" s="8"/>
      <c r="VQ78" s="8"/>
      <c r="VR78" s="8"/>
      <c r="VS78" s="8"/>
      <c r="VT78" s="8"/>
      <c r="VU78" s="8"/>
      <c r="VV78" s="8"/>
      <c r="VW78" s="8"/>
      <c r="VX78" s="8"/>
      <c r="VY78" s="8"/>
      <c r="VZ78" s="8"/>
      <c r="WA78" s="8"/>
      <c r="WB78" s="8"/>
      <c r="WC78" s="8"/>
      <c r="WD78" s="8"/>
      <c r="WE78" s="8"/>
      <c r="WF78" s="8"/>
      <c r="WG78" s="8"/>
      <c r="WH78" s="8"/>
      <c r="WI78" s="8"/>
      <c r="WJ78" s="8"/>
      <c r="WK78" s="8"/>
      <c r="WL78" s="8"/>
      <c r="WM78" s="8"/>
      <c r="WN78" s="8"/>
      <c r="WO78" s="8"/>
      <c r="WP78" s="8"/>
      <c r="WQ78" s="8"/>
      <c r="WR78" s="8"/>
      <c r="WS78" s="8"/>
      <c r="WT78" s="8"/>
      <c r="WU78" s="8"/>
      <c r="WV78" s="8"/>
      <c r="WW78" s="8"/>
      <c r="WX78" s="8"/>
      <c r="WY78" s="8"/>
      <c r="WZ78" s="8"/>
      <c r="XA78" s="8"/>
      <c r="XB78" s="8"/>
      <c r="XC78" s="8"/>
      <c r="XD78" s="8"/>
      <c r="XE78" s="8"/>
      <c r="XF78" s="8"/>
      <c r="XG78" s="8"/>
      <c r="XH78" s="8"/>
      <c r="XI78" s="8"/>
      <c r="XJ78" s="8"/>
      <c r="XK78" s="8"/>
      <c r="XL78" s="8"/>
      <c r="XM78" s="8"/>
      <c r="XN78" s="8"/>
      <c r="XO78" s="8"/>
      <c r="XP78" s="8"/>
      <c r="XQ78" s="8"/>
      <c r="XR78" s="8"/>
      <c r="XS78" s="8"/>
      <c r="XT78" s="8"/>
      <c r="XU78" s="8"/>
      <c r="XV78" s="8"/>
      <c r="XW78" s="8"/>
      <c r="XX78" s="8"/>
      <c r="XY78" s="8"/>
      <c r="XZ78" s="8"/>
      <c r="YA78" s="8"/>
      <c r="YB78" s="8"/>
      <c r="YC78" s="8"/>
      <c r="YD78" s="8"/>
      <c r="YE78" s="8"/>
      <c r="YF78" s="8"/>
      <c r="YG78" s="8"/>
      <c r="YH78" s="8"/>
      <c r="YI78" s="8"/>
      <c r="YJ78" s="8"/>
      <c r="YK78" s="8"/>
      <c r="YL78" s="8"/>
      <c r="YM78" s="8"/>
      <c r="YN78" s="8"/>
      <c r="YO78" s="8"/>
      <c r="YP78" s="8"/>
      <c r="YQ78" s="8"/>
      <c r="YR78" s="8"/>
      <c r="YS78" s="8"/>
      <c r="YT78" s="8"/>
      <c r="YU78" s="8"/>
      <c r="YV78" s="8"/>
      <c r="YW78" s="8"/>
      <c r="YX78" s="8"/>
      <c r="YY78" s="8"/>
      <c r="YZ78" s="8"/>
      <c r="ZA78" s="8"/>
      <c r="ZB78" s="8"/>
      <c r="ZC78" s="8"/>
      <c r="ZD78" s="8"/>
      <c r="ZE78" s="8"/>
      <c r="ZF78" s="8"/>
      <c r="ZG78" s="8"/>
      <c r="ZH78" s="8"/>
      <c r="ZI78" s="8"/>
      <c r="ZJ78" s="8"/>
      <c r="ZK78" s="8"/>
      <c r="ZL78" s="8"/>
      <c r="ZM78" s="8"/>
      <c r="ZN78" s="8"/>
      <c r="ZO78" s="8"/>
      <c r="ZP78" s="8"/>
      <c r="ZQ78" s="8"/>
      <c r="ZR78" s="8"/>
      <c r="ZS78" s="8"/>
      <c r="ZT78" s="8"/>
      <c r="ZU78" s="8"/>
      <c r="ZV78" s="8"/>
      <c r="ZW78" s="8"/>
      <c r="ZX78" s="8"/>
      <c r="ZY78" s="8"/>
      <c r="ZZ78" s="8"/>
      <c r="AAA78" s="8"/>
      <c r="AAB78" s="8"/>
      <c r="AAC78" s="8"/>
      <c r="AAD78" s="8"/>
      <c r="AAE78" s="8"/>
      <c r="AAF78" s="8"/>
      <c r="AAG78" s="8"/>
      <c r="AAH78" s="8"/>
      <c r="AAI78" s="8"/>
      <c r="AAJ78" s="8"/>
      <c r="AAK78" s="8"/>
      <c r="AAL78" s="8"/>
      <c r="AAM78" s="8"/>
      <c r="AAN78" s="8"/>
      <c r="AAO78" s="8"/>
      <c r="AAP78" s="8"/>
      <c r="AAQ78" s="8"/>
      <c r="AAR78" s="8"/>
      <c r="AAS78" s="8"/>
      <c r="AAT78" s="8"/>
      <c r="AAU78" s="8"/>
      <c r="AAV78" s="8"/>
      <c r="AAW78" s="8"/>
      <c r="AAX78" s="8"/>
      <c r="AAY78" s="8"/>
      <c r="AAZ78" s="8"/>
      <c r="ABA78" s="8"/>
      <c r="ABB78" s="8"/>
      <c r="ABC78" s="8"/>
      <c r="ABD78" s="8"/>
      <c r="ABE78" s="8"/>
      <c r="ABF78" s="8"/>
      <c r="ABG78" s="8"/>
      <c r="ABH78" s="8"/>
      <c r="ABI78" s="8"/>
      <c r="ABJ78" s="8"/>
      <c r="ABK78" s="8"/>
      <c r="ABL78" s="8"/>
      <c r="ABM78" s="8"/>
      <c r="ABN78" s="8"/>
      <c r="ABO78" s="8"/>
      <c r="ABP78" s="8"/>
      <c r="ABQ78" s="8"/>
      <c r="ABR78" s="8"/>
      <c r="ABS78" s="8"/>
      <c r="ABT78" s="8"/>
      <c r="ABU78" s="8"/>
      <c r="ABV78" s="8"/>
      <c r="ABW78" s="8"/>
      <c r="ABX78" s="8"/>
      <c r="ABY78" s="8"/>
      <c r="ABZ78" s="8"/>
      <c r="ACA78" s="8"/>
      <c r="ACB78" s="8"/>
      <c r="ACC78" s="8"/>
      <c r="ACD78" s="8"/>
      <c r="ACE78" s="8"/>
      <c r="ACF78" s="8"/>
      <c r="ACG78" s="8"/>
      <c r="ACH78" s="8"/>
      <c r="ACI78" s="8"/>
      <c r="ACJ78" s="8"/>
      <c r="ACK78" s="8"/>
      <c r="ACL78" s="8"/>
      <c r="ACM78" s="8"/>
      <c r="ACN78" s="8"/>
      <c r="ACO78" s="8"/>
      <c r="ACP78" s="8"/>
      <c r="ACQ78" s="8"/>
      <c r="ACR78" s="8"/>
      <c r="ACS78" s="8"/>
      <c r="ACT78" s="8"/>
      <c r="ACU78" s="8"/>
      <c r="ACV78" s="8"/>
      <c r="ACW78" s="8"/>
      <c r="ACX78" s="8"/>
      <c r="ACY78" s="8"/>
      <c r="ACZ78" s="8"/>
      <c r="ADA78" s="8"/>
      <c r="ADB78" s="8"/>
      <c r="ADC78" s="8"/>
      <c r="ADD78" s="8"/>
      <c r="ADE78" s="8"/>
      <c r="ADF78" s="8"/>
      <c r="ADG78" s="8"/>
      <c r="ADH78" s="8"/>
      <c r="ADI78" s="8"/>
      <c r="ADJ78" s="8"/>
      <c r="ADK78" s="8"/>
      <c r="ADL78" s="8"/>
      <c r="ADM78" s="8"/>
      <c r="ADN78" s="8"/>
      <c r="ADO78" s="8"/>
      <c r="ADP78" s="8"/>
      <c r="ADQ78" s="8"/>
      <c r="ADR78" s="8"/>
      <c r="ADS78" s="8"/>
      <c r="ADT78" s="8"/>
      <c r="ADU78" s="8"/>
      <c r="ADV78" s="8"/>
      <c r="ADW78" s="8"/>
      <c r="ADX78" s="8"/>
      <c r="ADY78" s="8"/>
      <c r="ADZ78" s="8"/>
      <c r="AEA78" s="8"/>
      <c r="AEB78" s="8"/>
      <c r="AEC78" s="8"/>
      <c r="AED78" s="8"/>
      <c r="AEE78" s="8"/>
      <c r="AEF78" s="8"/>
      <c r="AEG78" s="8"/>
      <c r="AEH78" s="8"/>
      <c r="AEI78" s="8"/>
      <c r="AEJ78" s="8"/>
      <c r="AEK78" s="8"/>
      <c r="AEL78" s="8"/>
      <c r="AEM78" s="8"/>
      <c r="AEN78" s="8"/>
      <c r="AEO78" s="8"/>
      <c r="AEP78" s="8"/>
      <c r="AEQ78" s="8"/>
      <c r="AER78" s="8"/>
      <c r="AES78" s="8"/>
      <c r="AET78" s="8"/>
      <c r="AEU78" s="8"/>
      <c r="AEV78" s="8"/>
      <c r="AEW78" s="8"/>
      <c r="AEX78" s="8"/>
      <c r="AEY78" s="8"/>
      <c r="AEZ78" s="8"/>
      <c r="AFA78" s="8"/>
      <c r="AFB78" s="8"/>
      <c r="AFC78" s="8"/>
      <c r="AFD78" s="8"/>
      <c r="AFE78" s="8"/>
      <c r="AFF78" s="8"/>
      <c r="AFG78" s="8"/>
      <c r="AFH78" s="8"/>
      <c r="AFI78" s="8"/>
      <c r="AFJ78" s="8"/>
      <c r="AFK78" s="8"/>
      <c r="AFL78" s="8"/>
      <c r="AFM78" s="8"/>
      <c r="AFN78" s="8"/>
      <c r="AFO78" s="8"/>
      <c r="AFP78" s="8"/>
      <c r="AFQ78" s="8"/>
      <c r="AFR78" s="8"/>
      <c r="AFS78" s="8"/>
      <c r="AFT78" s="8"/>
      <c r="AFU78" s="8"/>
      <c r="AFV78" s="8"/>
      <c r="AFW78" s="8"/>
      <c r="AFX78" s="8"/>
      <c r="AFY78" s="8"/>
      <c r="AFZ78" s="8"/>
      <c r="AGA78" s="8"/>
      <c r="AGB78" s="8"/>
      <c r="AGC78" s="8"/>
      <c r="AGD78" s="8"/>
      <c r="AGE78" s="8"/>
      <c r="AGF78" s="8"/>
      <c r="AGG78" s="8"/>
      <c r="AGH78" s="8"/>
      <c r="AGI78" s="8"/>
    </row>
    <row r="79" spans="1:867" s="3" customFormat="1" ht="30" x14ac:dyDescent="0.25">
      <c r="A79" s="11">
        <f t="shared" si="4"/>
        <v>39</v>
      </c>
      <c r="B79" s="12" t="s">
        <v>128</v>
      </c>
      <c r="C79" s="11" t="s">
        <v>10</v>
      </c>
      <c r="D79" s="133" t="s">
        <v>129</v>
      </c>
      <c r="E79" s="13"/>
      <c r="F79" s="26"/>
      <c r="G79" s="22"/>
      <c r="H79" s="22"/>
      <c r="I79" s="22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  <c r="SB79" s="8"/>
      <c r="SC79" s="8"/>
      <c r="SD79" s="8"/>
      <c r="SE79" s="8"/>
      <c r="SF79" s="8"/>
      <c r="SG79" s="8"/>
      <c r="SH79" s="8"/>
      <c r="SI79" s="8"/>
      <c r="SJ79" s="8"/>
      <c r="SK79" s="8"/>
      <c r="SL79" s="8"/>
      <c r="SM79" s="8"/>
      <c r="SN79" s="8"/>
      <c r="SO79" s="8"/>
      <c r="SP79" s="8"/>
      <c r="SQ79" s="8"/>
      <c r="SR79" s="8"/>
      <c r="SS79" s="8"/>
      <c r="ST79" s="8"/>
      <c r="SU79" s="8"/>
      <c r="SV79" s="8"/>
      <c r="SW79" s="8"/>
      <c r="SX79" s="8"/>
      <c r="SY79" s="8"/>
      <c r="SZ79" s="8"/>
      <c r="TA79" s="8"/>
      <c r="TB79" s="8"/>
      <c r="TC79" s="8"/>
      <c r="TD79" s="8"/>
      <c r="TE79" s="8"/>
      <c r="TF79" s="8"/>
      <c r="TG79" s="8"/>
      <c r="TH79" s="8"/>
      <c r="TI79" s="8"/>
      <c r="TJ79" s="8"/>
      <c r="TK79" s="8"/>
      <c r="TL79" s="8"/>
      <c r="TM79" s="8"/>
      <c r="TN79" s="8"/>
      <c r="TO79" s="8"/>
      <c r="TP79" s="8"/>
      <c r="TQ79" s="8"/>
      <c r="TR79" s="8"/>
      <c r="TS79" s="8"/>
      <c r="TT79" s="8"/>
      <c r="TU79" s="8"/>
      <c r="TV79" s="8"/>
      <c r="TW79" s="8"/>
      <c r="TX79" s="8"/>
      <c r="TY79" s="8"/>
      <c r="TZ79" s="8"/>
      <c r="UA79" s="8"/>
      <c r="UB79" s="8"/>
      <c r="UC79" s="8"/>
      <c r="UD79" s="8"/>
      <c r="UE79" s="8"/>
      <c r="UF79" s="8"/>
      <c r="UG79" s="8"/>
      <c r="UH79" s="8"/>
      <c r="UI79" s="8"/>
      <c r="UJ79" s="8"/>
      <c r="UK79" s="8"/>
      <c r="UL79" s="8"/>
      <c r="UM79" s="8"/>
      <c r="UN79" s="8"/>
      <c r="UO79" s="8"/>
      <c r="UP79" s="8"/>
      <c r="UQ79" s="8"/>
      <c r="UR79" s="8"/>
      <c r="US79" s="8"/>
      <c r="UT79" s="8"/>
      <c r="UU79" s="8"/>
      <c r="UV79" s="8"/>
      <c r="UW79" s="8"/>
      <c r="UX79" s="8"/>
      <c r="UY79" s="8"/>
      <c r="UZ79" s="8"/>
      <c r="VA79" s="8"/>
      <c r="VB79" s="8"/>
      <c r="VC79" s="8"/>
      <c r="VD79" s="8"/>
      <c r="VE79" s="8"/>
      <c r="VF79" s="8"/>
      <c r="VG79" s="8"/>
      <c r="VH79" s="8"/>
      <c r="VI79" s="8"/>
      <c r="VJ79" s="8"/>
      <c r="VK79" s="8"/>
      <c r="VL79" s="8"/>
      <c r="VM79" s="8"/>
      <c r="VN79" s="8"/>
      <c r="VO79" s="8"/>
      <c r="VP79" s="8"/>
      <c r="VQ79" s="8"/>
      <c r="VR79" s="8"/>
      <c r="VS79" s="8"/>
      <c r="VT79" s="8"/>
      <c r="VU79" s="8"/>
      <c r="VV79" s="8"/>
      <c r="VW79" s="8"/>
      <c r="VX79" s="8"/>
      <c r="VY79" s="8"/>
      <c r="VZ79" s="8"/>
      <c r="WA79" s="8"/>
      <c r="WB79" s="8"/>
      <c r="WC79" s="8"/>
      <c r="WD79" s="8"/>
      <c r="WE79" s="8"/>
      <c r="WF79" s="8"/>
      <c r="WG79" s="8"/>
      <c r="WH79" s="8"/>
      <c r="WI79" s="8"/>
      <c r="WJ79" s="8"/>
      <c r="WK79" s="8"/>
      <c r="WL79" s="8"/>
      <c r="WM79" s="8"/>
      <c r="WN79" s="8"/>
      <c r="WO79" s="8"/>
      <c r="WP79" s="8"/>
      <c r="WQ79" s="8"/>
      <c r="WR79" s="8"/>
      <c r="WS79" s="8"/>
      <c r="WT79" s="8"/>
      <c r="WU79" s="8"/>
      <c r="WV79" s="8"/>
      <c r="WW79" s="8"/>
      <c r="WX79" s="8"/>
      <c r="WY79" s="8"/>
      <c r="WZ79" s="8"/>
      <c r="XA79" s="8"/>
      <c r="XB79" s="8"/>
      <c r="XC79" s="8"/>
      <c r="XD79" s="8"/>
      <c r="XE79" s="8"/>
      <c r="XF79" s="8"/>
      <c r="XG79" s="8"/>
      <c r="XH79" s="8"/>
      <c r="XI79" s="8"/>
      <c r="XJ79" s="8"/>
      <c r="XK79" s="8"/>
      <c r="XL79" s="8"/>
      <c r="XM79" s="8"/>
      <c r="XN79" s="8"/>
      <c r="XO79" s="8"/>
      <c r="XP79" s="8"/>
      <c r="XQ79" s="8"/>
      <c r="XR79" s="8"/>
      <c r="XS79" s="8"/>
      <c r="XT79" s="8"/>
      <c r="XU79" s="8"/>
      <c r="XV79" s="8"/>
      <c r="XW79" s="8"/>
      <c r="XX79" s="8"/>
      <c r="XY79" s="8"/>
      <c r="XZ79" s="8"/>
      <c r="YA79" s="8"/>
      <c r="YB79" s="8"/>
      <c r="YC79" s="8"/>
      <c r="YD79" s="8"/>
      <c r="YE79" s="8"/>
      <c r="YF79" s="8"/>
      <c r="YG79" s="8"/>
      <c r="YH79" s="8"/>
      <c r="YI79" s="8"/>
      <c r="YJ79" s="8"/>
      <c r="YK79" s="8"/>
      <c r="YL79" s="8"/>
      <c r="YM79" s="8"/>
      <c r="YN79" s="8"/>
      <c r="YO79" s="8"/>
      <c r="YP79" s="8"/>
      <c r="YQ79" s="8"/>
      <c r="YR79" s="8"/>
      <c r="YS79" s="8"/>
      <c r="YT79" s="8"/>
      <c r="YU79" s="8"/>
      <c r="YV79" s="8"/>
      <c r="YW79" s="8"/>
      <c r="YX79" s="8"/>
      <c r="YY79" s="8"/>
      <c r="YZ79" s="8"/>
      <c r="ZA79" s="8"/>
      <c r="ZB79" s="8"/>
      <c r="ZC79" s="8"/>
      <c r="ZD79" s="8"/>
      <c r="ZE79" s="8"/>
      <c r="ZF79" s="8"/>
      <c r="ZG79" s="8"/>
      <c r="ZH79" s="8"/>
      <c r="ZI79" s="8"/>
      <c r="ZJ79" s="8"/>
      <c r="ZK79" s="8"/>
      <c r="ZL79" s="8"/>
      <c r="ZM79" s="8"/>
      <c r="ZN79" s="8"/>
      <c r="ZO79" s="8"/>
      <c r="ZP79" s="8"/>
      <c r="ZQ79" s="8"/>
      <c r="ZR79" s="8"/>
      <c r="ZS79" s="8"/>
      <c r="ZT79" s="8"/>
      <c r="ZU79" s="8"/>
      <c r="ZV79" s="8"/>
      <c r="ZW79" s="8"/>
      <c r="ZX79" s="8"/>
      <c r="ZY79" s="8"/>
      <c r="ZZ79" s="8"/>
      <c r="AAA79" s="8"/>
      <c r="AAB79" s="8"/>
      <c r="AAC79" s="8"/>
      <c r="AAD79" s="8"/>
      <c r="AAE79" s="8"/>
      <c r="AAF79" s="8"/>
      <c r="AAG79" s="8"/>
      <c r="AAH79" s="8"/>
      <c r="AAI79" s="8"/>
      <c r="AAJ79" s="8"/>
      <c r="AAK79" s="8"/>
      <c r="AAL79" s="8"/>
      <c r="AAM79" s="8"/>
      <c r="AAN79" s="8"/>
      <c r="AAO79" s="8"/>
      <c r="AAP79" s="8"/>
      <c r="AAQ79" s="8"/>
      <c r="AAR79" s="8"/>
      <c r="AAS79" s="8"/>
      <c r="AAT79" s="8"/>
      <c r="AAU79" s="8"/>
      <c r="AAV79" s="8"/>
      <c r="AAW79" s="8"/>
      <c r="AAX79" s="8"/>
      <c r="AAY79" s="8"/>
      <c r="AAZ79" s="8"/>
      <c r="ABA79" s="8"/>
      <c r="ABB79" s="8"/>
      <c r="ABC79" s="8"/>
      <c r="ABD79" s="8"/>
      <c r="ABE79" s="8"/>
      <c r="ABF79" s="8"/>
      <c r="ABG79" s="8"/>
      <c r="ABH79" s="8"/>
      <c r="ABI79" s="8"/>
      <c r="ABJ79" s="8"/>
      <c r="ABK79" s="8"/>
      <c r="ABL79" s="8"/>
      <c r="ABM79" s="8"/>
      <c r="ABN79" s="8"/>
      <c r="ABO79" s="8"/>
      <c r="ABP79" s="8"/>
      <c r="ABQ79" s="8"/>
      <c r="ABR79" s="8"/>
      <c r="ABS79" s="8"/>
      <c r="ABT79" s="8"/>
      <c r="ABU79" s="8"/>
      <c r="ABV79" s="8"/>
      <c r="ABW79" s="8"/>
      <c r="ABX79" s="8"/>
      <c r="ABY79" s="8"/>
      <c r="ABZ79" s="8"/>
      <c r="ACA79" s="8"/>
      <c r="ACB79" s="8"/>
      <c r="ACC79" s="8"/>
      <c r="ACD79" s="8"/>
      <c r="ACE79" s="8"/>
      <c r="ACF79" s="8"/>
      <c r="ACG79" s="8"/>
      <c r="ACH79" s="8"/>
      <c r="ACI79" s="8"/>
      <c r="ACJ79" s="8"/>
      <c r="ACK79" s="8"/>
      <c r="ACL79" s="8"/>
      <c r="ACM79" s="8"/>
      <c r="ACN79" s="8"/>
      <c r="ACO79" s="8"/>
      <c r="ACP79" s="8"/>
      <c r="ACQ79" s="8"/>
      <c r="ACR79" s="8"/>
      <c r="ACS79" s="8"/>
      <c r="ACT79" s="8"/>
      <c r="ACU79" s="8"/>
      <c r="ACV79" s="8"/>
      <c r="ACW79" s="8"/>
      <c r="ACX79" s="8"/>
      <c r="ACY79" s="8"/>
      <c r="ACZ79" s="8"/>
      <c r="ADA79" s="8"/>
      <c r="ADB79" s="8"/>
      <c r="ADC79" s="8"/>
      <c r="ADD79" s="8"/>
      <c r="ADE79" s="8"/>
      <c r="ADF79" s="8"/>
      <c r="ADG79" s="8"/>
      <c r="ADH79" s="8"/>
      <c r="ADI79" s="8"/>
      <c r="ADJ79" s="8"/>
      <c r="ADK79" s="8"/>
      <c r="ADL79" s="8"/>
      <c r="ADM79" s="8"/>
      <c r="ADN79" s="8"/>
      <c r="ADO79" s="8"/>
      <c r="ADP79" s="8"/>
      <c r="ADQ79" s="8"/>
      <c r="ADR79" s="8"/>
      <c r="ADS79" s="8"/>
      <c r="ADT79" s="8"/>
      <c r="ADU79" s="8"/>
      <c r="ADV79" s="8"/>
      <c r="ADW79" s="8"/>
      <c r="ADX79" s="8"/>
      <c r="ADY79" s="8"/>
      <c r="ADZ79" s="8"/>
      <c r="AEA79" s="8"/>
      <c r="AEB79" s="8"/>
      <c r="AEC79" s="8"/>
      <c r="AED79" s="8"/>
      <c r="AEE79" s="8"/>
      <c r="AEF79" s="8"/>
      <c r="AEG79" s="8"/>
      <c r="AEH79" s="8"/>
      <c r="AEI79" s="8"/>
      <c r="AEJ79" s="8"/>
      <c r="AEK79" s="8"/>
      <c r="AEL79" s="8"/>
      <c r="AEM79" s="8"/>
      <c r="AEN79" s="8"/>
      <c r="AEO79" s="8"/>
      <c r="AEP79" s="8"/>
      <c r="AEQ79" s="8"/>
      <c r="AER79" s="8"/>
      <c r="AES79" s="8"/>
      <c r="AET79" s="8"/>
      <c r="AEU79" s="8"/>
      <c r="AEV79" s="8"/>
      <c r="AEW79" s="8"/>
      <c r="AEX79" s="8"/>
      <c r="AEY79" s="8"/>
      <c r="AEZ79" s="8"/>
      <c r="AFA79" s="8"/>
      <c r="AFB79" s="8"/>
      <c r="AFC79" s="8"/>
      <c r="AFD79" s="8"/>
      <c r="AFE79" s="8"/>
      <c r="AFF79" s="8"/>
      <c r="AFG79" s="8"/>
      <c r="AFH79" s="8"/>
      <c r="AFI79" s="8"/>
      <c r="AFJ79" s="8"/>
      <c r="AFK79" s="8"/>
      <c r="AFL79" s="8"/>
      <c r="AFM79" s="8"/>
      <c r="AFN79" s="8"/>
      <c r="AFO79" s="8"/>
      <c r="AFP79" s="8"/>
      <c r="AFQ79" s="8"/>
      <c r="AFR79" s="8"/>
      <c r="AFS79" s="8"/>
      <c r="AFT79" s="8"/>
      <c r="AFU79" s="8"/>
      <c r="AFV79" s="8"/>
      <c r="AFW79" s="8"/>
      <c r="AFX79" s="8"/>
      <c r="AFY79" s="8"/>
      <c r="AFZ79" s="8"/>
      <c r="AGA79" s="8"/>
      <c r="AGB79" s="8"/>
      <c r="AGC79" s="8"/>
      <c r="AGD79" s="8"/>
      <c r="AGE79" s="8"/>
      <c r="AGF79" s="8"/>
      <c r="AGG79" s="8"/>
      <c r="AGH79" s="8"/>
      <c r="AGI79" s="8"/>
    </row>
    <row r="80" spans="1:867" ht="19.5" customHeight="1" x14ac:dyDescent="0.25">
      <c r="A80" s="197" t="s">
        <v>125</v>
      </c>
      <c r="B80" s="198"/>
      <c r="C80" s="198"/>
      <c r="D80" s="198"/>
      <c r="E80" s="19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</row>
    <row r="81" spans="1:867" x14ac:dyDescent="0.25">
      <c r="A81" s="124"/>
      <c r="B81" s="51" t="s">
        <v>20</v>
      </c>
      <c r="C81" s="124"/>
      <c r="D81" s="145"/>
      <c r="E81" s="8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</row>
    <row r="82" spans="1:867" x14ac:dyDescent="0.25">
      <c r="A82" s="11">
        <f>A79+1</f>
        <v>40</v>
      </c>
      <c r="B82" s="91" t="s">
        <v>139</v>
      </c>
      <c r="C82" s="92" t="s">
        <v>3</v>
      </c>
      <c r="D82" s="146">
        <f>20*3000*0.7</f>
        <v>42000</v>
      </c>
      <c r="E82" s="9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</row>
    <row r="83" spans="1:867" x14ac:dyDescent="0.25">
      <c r="A83" s="11">
        <f>A82+1</f>
        <v>41</v>
      </c>
      <c r="B83" s="91" t="s">
        <v>138</v>
      </c>
      <c r="C83" s="11" t="s">
        <v>8</v>
      </c>
      <c r="D83" s="143">
        <v>6534</v>
      </c>
      <c r="E83" s="9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</row>
    <row r="84" spans="1:867" x14ac:dyDescent="0.25">
      <c r="A84" s="11">
        <f t="shared" ref="A84:A90" si="5">A83+1</f>
        <v>42</v>
      </c>
      <c r="B84" s="91" t="s">
        <v>131</v>
      </c>
      <c r="C84" s="11" t="s">
        <v>8</v>
      </c>
      <c r="D84" s="143">
        <v>6534</v>
      </c>
      <c r="E84" s="9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</row>
    <row r="85" spans="1:867" x14ac:dyDescent="0.25">
      <c r="A85" s="11">
        <f t="shared" si="5"/>
        <v>43</v>
      </c>
      <c r="B85" s="91" t="s">
        <v>16</v>
      </c>
      <c r="C85" s="11" t="s">
        <v>8</v>
      </c>
      <c r="D85" s="143">
        <v>6534</v>
      </c>
      <c r="E85" s="9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</row>
    <row r="86" spans="1:867" s="25" customFormat="1" x14ac:dyDescent="0.25">
      <c r="A86" s="11">
        <f t="shared" si="5"/>
        <v>44</v>
      </c>
      <c r="B86" s="12" t="s">
        <v>140</v>
      </c>
      <c r="C86" s="11" t="s">
        <v>9</v>
      </c>
      <c r="D86" s="133">
        <f>D87</f>
        <v>394.04999999999995</v>
      </c>
      <c r="E86" s="17"/>
      <c r="F86" s="26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  <c r="IW86" s="22"/>
      <c r="IX86" s="22"/>
      <c r="IY86" s="22"/>
      <c r="IZ86" s="22"/>
      <c r="JA86" s="22"/>
      <c r="JB86" s="22"/>
      <c r="JC86" s="22"/>
      <c r="JD86" s="22"/>
      <c r="JE86" s="22"/>
      <c r="JF86" s="22"/>
      <c r="JG86" s="22"/>
      <c r="JH86" s="22"/>
      <c r="JI86" s="22"/>
      <c r="JJ86" s="22"/>
      <c r="JK86" s="22"/>
      <c r="JL86" s="22"/>
      <c r="JM86" s="22"/>
      <c r="JN86" s="22"/>
      <c r="JO86" s="22"/>
      <c r="JP86" s="22"/>
      <c r="JQ86" s="22"/>
      <c r="JR86" s="22"/>
      <c r="JS86" s="22"/>
      <c r="JT86" s="22"/>
      <c r="JU86" s="22"/>
      <c r="JV86" s="22"/>
      <c r="JW86" s="22"/>
      <c r="JX86" s="22"/>
      <c r="JY86" s="22"/>
      <c r="JZ86" s="22"/>
      <c r="KA86" s="22"/>
      <c r="KB86" s="22"/>
      <c r="KC86" s="22"/>
      <c r="KD86" s="22"/>
      <c r="KE86" s="22"/>
      <c r="KF86" s="22"/>
      <c r="KG86" s="22"/>
      <c r="KH86" s="22"/>
      <c r="KI86" s="22"/>
      <c r="KJ86" s="22"/>
      <c r="KK86" s="22"/>
      <c r="KL86" s="22"/>
      <c r="KM86" s="22"/>
      <c r="KN86" s="22"/>
      <c r="KO86" s="22"/>
      <c r="KP86" s="22"/>
      <c r="KQ86" s="22"/>
      <c r="KR86" s="22"/>
      <c r="KS86" s="22"/>
      <c r="KT86" s="22"/>
      <c r="KU86" s="22"/>
      <c r="KV86" s="22"/>
      <c r="KW86" s="22"/>
      <c r="KX86" s="22"/>
      <c r="KY86" s="22"/>
      <c r="KZ86" s="22"/>
      <c r="LA86" s="22"/>
      <c r="LB86" s="22"/>
      <c r="LC86" s="22"/>
      <c r="LD86" s="22"/>
      <c r="LE86" s="22"/>
      <c r="LF86" s="22"/>
      <c r="LG86" s="22"/>
      <c r="LH86" s="22"/>
      <c r="LI86" s="22"/>
      <c r="LJ86" s="22"/>
      <c r="LK86" s="22"/>
      <c r="LL86" s="22"/>
      <c r="LM86" s="22"/>
      <c r="LN86" s="22"/>
      <c r="LO86" s="22"/>
      <c r="LP86" s="22"/>
      <c r="LQ86" s="22"/>
      <c r="LR86" s="22"/>
      <c r="LS86" s="22"/>
      <c r="LT86" s="22"/>
      <c r="LU86" s="22"/>
      <c r="LV86" s="22"/>
      <c r="LW86" s="22"/>
      <c r="LX86" s="22"/>
      <c r="LY86" s="22"/>
      <c r="LZ86" s="22"/>
      <c r="MA86" s="22"/>
      <c r="MB86" s="22"/>
      <c r="MC86" s="22"/>
      <c r="MD86" s="22"/>
      <c r="ME86" s="22"/>
      <c r="MF86" s="22"/>
      <c r="MG86" s="22"/>
      <c r="MH86" s="22"/>
      <c r="MI86" s="22"/>
      <c r="MJ86" s="22"/>
      <c r="MK86" s="22"/>
      <c r="ML86" s="22"/>
      <c r="MM86" s="22"/>
      <c r="MN86" s="22"/>
      <c r="MO86" s="22"/>
      <c r="MP86" s="22"/>
      <c r="MQ86" s="22"/>
      <c r="MR86" s="22"/>
      <c r="MS86" s="22"/>
      <c r="MT86" s="22"/>
      <c r="MU86" s="22"/>
      <c r="MV86" s="22"/>
      <c r="MW86" s="22"/>
      <c r="MX86" s="22"/>
      <c r="MY86" s="22"/>
      <c r="MZ86" s="22"/>
      <c r="NA86" s="22"/>
      <c r="NB86" s="22"/>
      <c r="NC86" s="22"/>
      <c r="ND86" s="22"/>
      <c r="NE86" s="22"/>
      <c r="NF86" s="22"/>
      <c r="NG86" s="22"/>
      <c r="NH86" s="22"/>
      <c r="NI86" s="22"/>
      <c r="NJ86" s="22"/>
      <c r="NK86" s="22"/>
      <c r="NL86" s="22"/>
      <c r="NM86" s="22"/>
      <c r="NN86" s="22"/>
      <c r="NO86" s="22"/>
      <c r="NP86" s="22"/>
      <c r="NQ86" s="22"/>
      <c r="NR86" s="22"/>
      <c r="NS86" s="22"/>
      <c r="NT86" s="22"/>
      <c r="NU86" s="22"/>
      <c r="NV86" s="22"/>
      <c r="NW86" s="22"/>
      <c r="NX86" s="22"/>
      <c r="NY86" s="22"/>
      <c r="NZ86" s="22"/>
      <c r="OA86" s="22"/>
      <c r="OB86" s="22"/>
      <c r="OC86" s="22"/>
      <c r="OD86" s="22"/>
      <c r="OE86" s="22"/>
      <c r="OF86" s="22"/>
      <c r="OG86" s="22"/>
      <c r="OH86" s="22"/>
      <c r="OI86" s="22"/>
      <c r="OJ86" s="22"/>
      <c r="OK86" s="22"/>
      <c r="OL86" s="22"/>
      <c r="OM86" s="22"/>
      <c r="ON86" s="22"/>
      <c r="OO86" s="22"/>
      <c r="OP86" s="22"/>
      <c r="OQ86" s="22"/>
      <c r="OR86" s="22"/>
      <c r="OS86" s="22"/>
      <c r="OT86" s="22"/>
      <c r="OU86" s="22"/>
      <c r="OV86" s="22"/>
      <c r="OW86" s="22"/>
      <c r="OX86" s="22"/>
      <c r="OY86" s="22"/>
      <c r="OZ86" s="22"/>
      <c r="PA86" s="22"/>
      <c r="PB86" s="22"/>
      <c r="PC86" s="22"/>
      <c r="PD86" s="22"/>
      <c r="PE86" s="22"/>
      <c r="PF86" s="22"/>
      <c r="PG86" s="22"/>
      <c r="PH86" s="22"/>
      <c r="PI86" s="22"/>
      <c r="PJ86" s="22"/>
      <c r="PK86" s="22"/>
      <c r="PL86" s="22"/>
      <c r="PM86" s="22"/>
      <c r="PN86" s="22"/>
      <c r="PO86" s="22"/>
      <c r="PP86" s="22"/>
      <c r="PQ86" s="22"/>
      <c r="PR86" s="22"/>
      <c r="PS86" s="22"/>
      <c r="PT86" s="22"/>
      <c r="PU86" s="22"/>
      <c r="PV86" s="22"/>
      <c r="PW86" s="22"/>
      <c r="PX86" s="22"/>
      <c r="PY86" s="22"/>
      <c r="PZ86" s="22"/>
      <c r="QA86" s="22"/>
      <c r="QB86" s="22"/>
      <c r="QC86" s="22"/>
      <c r="QD86" s="22"/>
      <c r="QE86" s="22"/>
      <c r="QF86" s="22"/>
      <c r="QG86" s="22"/>
      <c r="QH86" s="22"/>
      <c r="QI86" s="22"/>
      <c r="QJ86" s="22"/>
      <c r="QK86" s="22"/>
      <c r="QL86" s="22"/>
      <c r="QM86" s="22"/>
      <c r="QN86" s="22"/>
      <c r="QO86" s="22"/>
      <c r="QP86" s="22"/>
      <c r="QQ86" s="22"/>
      <c r="QR86" s="22"/>
      <c r="QS86" s="22"/>
      <c r="QT86" s="22"/>
      <c r="QU86" s="22"/>
      <c r="QV86" s="22"/>
      <c r="QW86" s="22"/>
      <c r="QX86" s="22"/>
      <c r="QY86" s="22"/>
      <c r="QZ86" s="22"/>
      <c r="RA86" s="22"/>
      <c r="RB86" s="22"/>
      <c r="RC86" s="22"/>
      <c r="RD86" s="22"/>
      <c r="RE86" s="22"/>
      <c r="RF86" s="22"/>
      <c r="RG86" s="22"/>
      <c r="RH86" s="22"/>
      <c r="RI86" s="22"/>
      <c r="RJ86" s="22"/>
      <c r="RK86" s="22"/>
      <c r="RL86" s="22"/>
      <c r="RM86" s="22"/>
      <c r="RN86" s="22"/>
      <c r="RO86" s="22"/>
      <c r="RP86" s="22"/>
      <c r="RQ86" s="22"/>
      <c r="RR86" s="22"/>
      <c r="RS86" s="22"/>
      <c r="RT86" s="22"/>
      <c r="RU86" s="22"/>
      <c r="RV86" s="22"/>
      <c r="RW86" s="22"/>
      <c r="RX86" s="22"/>
      <c r="RY86" s="22"/>
      <c r="RZ86" s="22"/>
      <c r="SA86" s="22"/>
      <c r="SB86" s="22"/>
      <c r="SC86" s="22"/>
      <c r="SD86" s="22"/>
      <c r="SE86" s="22"/>
      <c r="SF86" s="22"/>
      <c r="SG86" s="22"/>
      <c r="SH86" s="22"/>
      <c r="SI86" s="22"/>
      <c r="SJ86" s="22"/>
      <c r="SK86" s="22"/>
      <c r="SL86" s="22"/>
      <c r="SM86" s="22"/>
      <c r="SN86" s="22"/>
      <c r="SO86" s="22"/>
      <c r="SP86" s="22"/>
      <c r="SQ86" s="22"/>
      <c r="SR86" s="22"/>
      <c r="SS86" s="22"/>
      <c r="ST86" s="22"/>
      <c r="SU86" s="22"/>
      <c r="SV86" s="22"/>
      <c r="SW86" s="22"/>
      <c r="SX86" s="22"/>
      <c r="SY86" s="22"/>
      <c r="SZ86" s="22"/>
      <c r="TA86" s="22"/>
      <c r="TB86" s="22"/>
      <c r="TC86" s="22"/>
      <c r="TD86" s="22"/>
      <c r="TE86" s="22"/>
      <c r="TF86" s="22"/>
      <c r="TG86" s="22"/>
      <c r="TH86" s="22"/>
      <c r="TI86" s="22"/>
      <c r="TJ86" s="22"/>
      <c r="TK86" s="22"/>
      <c r="TL86" s="22"/>
      <c r="TM86" s="22"/>
      <c r="TN86" s="22"/>
      <c r="TO86" s="22"/>
      <c r="TP86" s="22"/>
      <c r="TQ86" s="22"/>
      <c r="TR86" s="22"/>
      <c r="TS86" s="22"/>
      <c r="TT86" s="22"/>
      <c r="TU86" s="22"/>
      <c r="TV86" s="22"/>
      <c r="TW86" s="22"/>
      <c r="TX86" s="22"/>
      <c r="TY86" s="22"/>
      <c r="TZ86" s="22"/>
      <c r="UA86" s="22"/>
      <c r="UB86" s="22"/>
      <c r="UC86" s="22"/>
      <c r="UD86" s="22"/>
      <c r="UE86" s="22"/>
      <c r="UF86" s="22"/>
      <c r="UG86" s="22"/>
      <c r="UH86" s="22"/>
      <c r="UI86" s="22"/>
      <c r="UJ86" s="22"/>
      <c r="UK86" s="22"/>
      <c r="UL86" s="22"/>
      <c r="UM86" s="22"/>
      <c r="UN86" s="22"/>
      <c r="UO86" s="22"/>
      <c r="UP86" s="22"/>
      <c r="UQ86" s="22"/>
      <c r="UR86" s="22"/>
      <c r="US86" s="22"/>
      <c r="UT86" s="22"/>
      <c r="UU86" s="22"/>
      <c r="UV86" s="22"/>
      <c r="UW86" s="22"/>
      <c r="UX86" s="22"/>
      <c r="UY86" s="22"/>
      <c r="UZ86" s="22"/>
      <c r="VA86" s="22"/>
      <c r="VB86" s="22"/>
      <c r="VC86" s="22"/>
      <c r="VD86" s="22"/>
      <c r="VE86" s="22"/>
      <c r="VF86" s="22"/>
      <c r="VG86" s="22"/>
      <c r="VH86" s="22"/>
      <c r="VI86" s="22"/>
      <c r="VJ86" s="22"/>
      <c r="VK86" s="22"/>
      <c r="VL86" s="22"/>
      <c r="VM86" s="22"/>
      <c r="VN86" s="22"/>
      <c r="VO86" s="22"/>
      <c r="VP86" s="22"/>
      <c r="VQ86" s="22"/>
      <c r="VR86" s="22"/>
      <c r="VS86" s="22"/>
      <c r="VT86" s="22"/>
      <c r="VU86" s="22"/>
      <c r="VV86" s="22"/>
      <c r="VW86" s="22"/>
      <c r="VX86" s="22"/>
      <c r="VY86" s="22"/>
      <c r="VZ86" s="22"/>
      <c r="WA86" s="22"/>
      <c r="WB86" s="22"/>
      <c r="WC86" s="22"/>
      <c r="WD86" s="22"/>
      <c r="WE86" s="22"/>
      <c r="WF86" s="22"/>
      <c r="WG86" s="22"/>
      <c r="WH86" s="22"/>
      <c r="WI86" s="22"/>
      <c r="WJ86" s="22"/>
      <c r="WK86" s="22"/>
      <c r="WL86" s="22"/>
      <c r="WM86" s="22"/>
      <c r="WN86" s="22"/>
      <c r="WO86" s="22"/>
      <c r="WP86" s="22"/>
      <c r="WQ86" s="22"/>
      <c r="WR86" s="22"/>
      <c r="WS86" s="22"/>
      <c r="WT86" s="22"/>
      <c r="WU86" s="22"/>
      <c r="WV86" s="22"/>
      <c r="WW86" s="22"/>
      <c r="WX86" s="22"/>
      <c r="WY86" s="22"/>
      <c r="WZ86" s="22"/>
      <c r="XA86" s="22"/>
      <c r="XB86" s="22"/>
      <c r="XC86" s="22"/>
      <c r="XD86" s="22"/>
      <c r="XE86" s="22"/>
      <c r="XF86" s="22"/>
      <c r="XG86" s="22"/>
      <c r="XH86" s="22"/>
      <c r="XI86" s="22"/>
      <c r="XJ86" s="22"/>
      <c r="XK86" s="22"/>
      <c r="XL86" s="22"/>
      <c r="XM86" s="22"/>
      <c r="XN86" s="22"/>
      <c r="XO86" s="22"/>
      <c r="XP86" s="22"/>
      <c r="XQ86" s="22"/>
      <c r="XR86" s="22"/>
      <c r="XS86" s="22"/>
      <c r="XT86" s="22"/>
      <c r="XU86" s="22"/>
      <c r="XV86" s="22"/>
      <c r="XW86" s="22"/>
      <c r="XX86" s="22"/>
      <c r="XY86" s="22"/>
      <c r="XZ86" s="22"/>
      <c r="YA86" s="22"/>
      <c r="YB86" s="22"/>
      <c r="YC86" s="22"/>
      <c r="YD86" s="22"/>
      <c r="YE86" s="22"/>
      <c r="YF86" s="22"/>
      <c r="YG86" s="22"/>
      <c r="YH86" s="22"/>
      <c r="YI86" s="22"/>
      <c r="YJ86" s="22"/>
      <c r="YK86" s="22"/>
      <c r="YL86" s="22"/>
      <c r="YM86" s="22"/>
      <c r="YN86" s="22"/>
      <c r="YO86" s="22"/>
      <c r="YP86" s="22"/>
      <c r="YQ86" s="22"/>
      <c r="YR86" s="22"/>
      <c r="YS86" s="22"/>
      <c r="YT86" s="22"/>
      <c r="YU86" s="22"/>
      <c r="YV86" s="22"/>
      <c r="YW86" s="22"/>
      <c r="YX86" s="22"/>
      <c r="YY86" s="22"/>
      <c r="YZ86" s="22"/>
      <c r="ZA86" s="22"/>
      <c r="ZB86" s="22"/>
      <c r="ZC86" s="22"/>
      <c r="ZD86" s="22"/>
      <c r="ZE86" s="22"/>
      <c r="ZF86" s="22"/>
      <c r="ZG86" s="22"/>
      <c r="ZH86" s="22"/>
      <c r="ZI86" s="22"/>
      <c r="ZJ86" s="22"/>
      <c r="ZK86" s="22"/>
      <c r="ZL86" s="22"/>
      <c r="ZM86" s="22"/>
      <c r="ZN86" s="22"/>
      <c r="ZO86" s="22"/>
      <c r="ZP86" s="22"/>
      <c r="ZQ86" s="22"/>
      <c r="ZR86" s="22"/>
      <c r="ZS86" s="22"/>
      <c r="ZT86" s="22"/>
      <c r="ZU86" s="22"/>
      <c r="ZV86" s="22"/>
      <c r="ZW86" s="22"/>
      <c r="ZX86" s="22"/>
      <c r="ZY86" s="22"/>
      <c r="ZZ86" s="22"/>
      <c r="AAA86" s="22"/>
      <c r="AAB86" s="22"/>
      <c r="AAC86" s="22"/>
      <c r="AAD86" s="22"/>
      <c r="AAE86" s="22"/>
      <c r="AAF86" s="22"/>
      <c r="AAG86" s="22"/>
      <c r="AAH86" s="22"/>
      <c r="AAI86" s="22"/>
      <c r="AAJ86" s="22"/>
      <c r="AAK86" s="22"/>
      <c r="AAL86" s="22"/>
      <c r="AAM86" s="22"/>
      <c r="AAN86" s="22"/>
      <c r="AAO86" s="22"/>
      <c r="AAP86" s="22"/>
      <c r="AAQ86" s="22"/>
      <c r="AAR86" s="22"/>
      <c r="AAS86" s="22"/>
      <c r="AAT86" s="22"/>
      <c r="AAU86" s="22"/>
      <c r="AAV86" s="22"/>
      <c r="AAW86" s="22"/>
      <c r="AAX86" s="22"/>
      <c r="AAY86" s="22"/>
      <c r="AAZ86" s="22"/>
      <c r="ABA86" s="22"/>
      <c r="ABB86" s="22"/>
      <c r="ABC86" s="22"/>
      <c r="ABD86" s="22"/>
      <c r="ABE86" s="22"/>
      <c r="ABF86" s="22"/>
      <c r="ABG86" s="22"/>
      <c r="ABH86" s="22"/>
      <c r="ABI86" s="22"/>
      <c r="ABJ86" s="22"/>
      <c r="ABK86" s="22"/>
      <c r="ABL86" s="22"/>
      <c r="ABM86" s="22"/>
      <c r="ABN86" s="22"/>
      <c r="ABO86" s="22"/>
      <c r="ABP86" s="22"/>
      <c r="ABQ86" s="22"/>
      <c r="ABR86" s="22"/>
      <c r="ABS86" s="22"/>
      <c r="ABT86" s="22"/>
      <c r="ABU86" s="22"/>
      <c r="ABV86" s="22"/>
      <c r="ABW86" s="22"/>
      <c r="ABX86" s="22"/>
      <c r="ABY86" s="22"/>
      <c r="ABZ86" s="22"/>
      <c r="ACA86" s="22"/>
      <c r="ACB86" s="22"/>
      <c r="ACC86" s="22"/>
      <c r="ACD86" s="22"/>
      <c r="ACE86" s="22"/>
      <c r="ACF86" s="22"/>
      <c r="ACG86" s="22"/>
      <c r="ACH86" s="22"/>
      <c r="ACI86" s="22"/>
      <c r="ACJ86" s="22"/>
      <c r="ACK86" s="22"/>
      <c r="ACL86" s="22"/>
      <c r="ACM86" s="22"/>
      <c r="ACN86" s="22"/>
      <c r="ACO86" s="22"/>
      <c r="ACP86" s="22"/>
      <c r="ACQ86" s="22"/>
      <c r="ACR86" s="22"/>
      <c r="ACS86" s="22"/>
      <c r="ACT86" s="22"/>
      <c r="ACU86" s="22"/>
      <c r="ACV86" s="22"/>
      <c r="ACW86" s="22"/>
      <c r="ACX86" s="22"/>
      <c r="ACY86" s="22"/>
      <c r="ACZ86" s="22"/>
      <c r="ADA86" s="22"/>
      <c r="ADB86" s="22"/>
      <c r="ADC86" s="22"/>
      <c r="ADD86" s="22"/>
      <c r="ADE86" s="22"/>
      <c r="ADF86" s="22"/>
      <c r="ADG86" s="22"/>
      <c r="ADH86" s="22"/>
      <c r="ADI86" s="22"/>
      <c r="ADJ86" s="22"/>
      <c r="ADK86" s="22"/>
      <c r="ADL86" s="22"/>
      <c r="ADM86" s="22"/>
      <c r="ADN86" s="22"/>
      <c r="ADO86" s="22"/>
      <c r="ADP86" s="22"/>
      <c r="ADQ86" s="22"/>
      <c r="ADR86" s="22"/>
      <c r="ADS86" s="22"/>
      <c r="ADT86" s="22"/>
      <c r="ADU86" s="22"/>
      <c r="ADV86" s="22"/>
      <c r="ADW86" s="22"/>
      <c r="ADX86" s="22"/>
      <c r="ADY86" s="22"/>
      <c r="ADZ86" s="22"/>
      <c r="AEA86" s="22"/>
      <c r="AEB86" s="22"/>
      <c r="AEC86" s="22"/>
      <c r="AED86" s="22"/>
      <c r="AEE86" s="22"/>
      <c r="AEF86" s="22"/>
      <c r="AEG86" s="22"/>
      <c r="AEH86" s="22"/>
      <c r="AEI86" s="22"/>
      <c r="AEJ86" s="22"/>
      <c r="AEK86" s="22"/>
      <c r="AEL86" s="22"/>
      <c r="AEM86" s="22"/>
      <c r="AEN86" s="22"/>
      <c r="AEO86" s="22"/>
      <c r="AEP86" s="22"/>
      <c r="AEQ86" s="22"/>
      <c r="AER86" s="22"/>
      <c r="AES86" s="22"/>
      <c r="AET86" s="22"/>
      <c r="AEU86" s="22"/>
      <c r="AEV86" s="22"/>
      <c r="AEW86" s="22"/>
      <c r="AEX86" s="22"/>
      <c r="AEY86" s="22"/>
      <c r="AEZ86" s="22"/>
      <c r="AFA86" s="22"/>
      <c r="AFB86" s="22"/>
      <c r="AFC86" s="22"/>
      <c r="AFD86" s="22"/>
      <c r="AFE86" s="22"/>
      <c r="AFF86" s="22"/>
      <c r="AFG86" s="22"/>
      <c r="AFH86" s="22"/>
      <c r="AFI86" s="22"/>
      <c r="AFJ86" s="22"/>
      <c r="AFK86" s="22"/>
      <c r="AFL86" s="22"/>
      <c r="AFM86" s="22"/>
      <c r="AFN86" s="22"/>
      <c r="AFO86" s="22"/>
      <c r="AFP86" s="22"/>
      <c r="AFQ86" s="22"/>
      <c r="AFR86" s="22"/>
      <c r="AFS86" s="22"/>
      <c r="AFT86" s="22"/>
      <c r="AFU86" s="22"/>
      <c r="AFV86" s="22"/>
      <c r="AFW86" s="22"/>
      <c r="AFX86" s="22"/>
      <c r="AFY86" s="22"/>
      <c r="AFZ86" s="22"/>
      <c r="AGA86" s="22"/>
      <c r="AGB86" s="22"/>
      <c r="AGC86" s="22"/>
      <c r="AGD86" s="22"/>
      <c r="AGE86" s="22"/>
      <c r="AGF86" s="22"/>
      <c r="AGG86" s="22"/>
      <c r="AGH86" s="22"/>
      <c r="AGI86" s="22"/>
    </row>
    <row r="87" spans="1:867" s="25" customFormat="1" x14ac:dyDescent="0.25">
      <c r="A87" s="11">
        <f t="shared" si="5"/>
        <v>45</v>
      </c>
      <c r="B87" s="12" t="s">
        <v>141</v>
      </c>
      <c r="C87" s="11" t="s">
        <v>9</v>
      </c>
      <c r="D87" s="133">
        <f>555*0.71</f>
        <v>394.04999999999995</v>
      </c>
      <c r="E87" s="17"/>
      <c r="F87" s="26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  <c r="IZ87" s="22"/>
      <c r="JA87" s="22"/>
      <c r="JB87" s="22"/>
      <c r="JC87" s="22"/>
      <c r="JD87" s="22"/>
      <c r="JE87" s="22"/>
      <c r="JF87" s="22"/>
      <c r="JG87" s="22"/>
      <c r="JH87" s="22"/>
      <c r="JI87" s="22"/>
      <c r="JJ87" s="22"/>
      <c r="JK87" s="22"/>
      <c r="JL87" s="22"/>
      <c r="JM87" s="22"/>
      <c r="JN87" s="22"/>
      <c r="JO87" s="22"/>
      <c r="JP87" s="22"/>
      <c r="JQ87" s="22"/>
      <c r="JR87" s="22"/>
      <c r="JS87" s="22"/>
      <c r="JT87" s="22"/>
      <c r="JU87" s="22"/>
      <c r="JV87" s="22"/>
      <c r="JW87" s="22"/>
      <c r="JX87" s="22"/>
      <c r="JY87" s="22"/>
      <c r="JZ87" s="22"/>
      <c r="KA87" s="22"/>
      <c r="KB87" s="22"/>
      <c r="KC87" s="22"/>
      <c r="KD87" s="22"/>
      <c r="KE87" s="22"/>
      <c r="KF87" s="22"/>
      <c r="KG87" s="22"/>
      <c r="KH87" s="22"/>
      <c r="KI87" s="22"/>
      <c r="KJ87" s="22"/>
      <c r="KK87" s="22"/>
      <c r="KL87" s="22"/>
      <c r="KM87" s="22"/>
      <c r="KN87" s="22"/>
      <c r="KO87" s="22"/>
      <c r="KP87" s="22"/>
      <c r="KQ87" s="22"/>
      <c r="KR87" s="22"/>
      <c r="KS87" s="22"/>
      <c r="KT87" s="22"/>
      <c r="KU87" s="22"/>
      <c r="KV87" s="22"/>
      <c r="KW87" s="22"/>
      <c r="KX87" s="22"/>
      <c r="KY87" s="22"/>
      <c r="KZ87" s="22"/>
      <c r="LA87" s="22"/>
      <c r="LB87" s="22"/>
      <c r="LC87" s="22"/>
      <c r="LD87" s="22"/>
      <c r="LE87" s="22"/>
      <c r="LF87" s="22"/>
      <c r="LG87" s="22"/>
      <c r="LH87" s="22"/>
      <c r="LI87" s="22"/>
      <c r="LJ87" s="22"/>
      <c r="LK87" s="22"/>
      <c r="LL87" s="22"/>
      <c r="LM87" s="22"/>
      <c r="LN87" s="22"/>
      <c r="LO87" s="22"/>
      <c r="LP87" s="22"/>
      <c r="LQ87" s="22"/>
      <c r="LR87" s="22"/>
      <c r="LS87" s="22"/>
      <c r="LT87" s="22"/>
      <c r="LU87" s="22"/>
      <c r="LV87" s="22"/>
      <c r="LW87" s="22"/>
      <c r="LX87" s="22"/>
      <c r="LY87" s="22"/>
      <c r="LZ87" s="22"/>
      <c r="MA87" s="22"/>
      <c r="MB87" s="22"/>
      <c r="MC87" s="22"/>
      <c r="MD87" s="22"/>
      <c r="ME87" s="22"/>
      <c r="MF87" s="22"/>
      <c r="MG87" s="22"/>
      <c r="MH87" s="22"/>
      <c r="MI87" s="22"/>
      <c r="MJ87" s="22"/>
      <c r="MK87" s="22"/>
      <c r="ML87" s="22"/>
      <c r="MM87" s="22"/>
      <c r="MN87" s="22"/>
      <c r="MO87" s="22"/>
      <c r="MP87" s="22"/>
      <c r="MQ87" s="22"/>
      <c r="MR87" s="22"/>
      <c r="MS87" s="22"/>
      <c r="MT87" s="22"/>
      <c r="MU87" s="22"/>
      <c r="MV87" s="22"/>
      <c r="MW87" s="22"/>
      <c r="MX87" s="22"/>
      <c r="MY87" s="22"/>
      <c r="MZ87" s="22"/>
      <c r="NA87" s="22"/>
      <c r="NB87" s="22"/>
      <c r="NC87" s="22"/>
      <c r="ND87" s="22"/>
      <c r="NE87" s="22"/>
      <c r="NF87" s="22"/>
      <c r="NG87" s="22"/>
      <c r="NH87" s="22"/>
      <c r="NI87" s="22"/>
      <c r="NJ87" s="22"/>
      <c r="NK87" s="22"/>
      <c r="NL87" s="22"/>
      <c r="NM87" s="22"/>
      <c r="NN87" s="22"/>
      <c r="NO87" s="22"/>
      <c r="NP87" s="22"/>
      <c r="NQ87" s="22"/>
      <c r="NR87" s="22"/>
      <c r="NS87" s="22"/>
      <c r="NT87" s="22"/>
      <c r="NU87" s="22"/>
      <c r="NV87" s="22"/>
      <c r="NW87" s="22"/>
      <c r="NX87" s="22"/>
      <c r="NY87" s="22"/>
      <c r="NZ87" s="22"/>
      <c r="OA87" s="22"/>
      <c r="OB87" s="22"/>
      <c r="OC87" s="22"/>
      <c r="OD87" s="22"/>
      <c r="OE87" s="22"/>
      <c r="OF87" s="22"/>
      <c r="OG87" s="22"/>
      <c r="OH87" s="22"/>
      <c r="OI87" s="22"/>
      <c r="OJ87" s="22"/>
      <c r="OK87" s="22"/>
      <c r="OL87" s="22"/>
      <c r="OM87" s="22"/>
      <c r="ON87" s="22"/>
      <c r="OO87" s="22"/>
      <c r="OP87" s="22"/>
      <c r="OQ87" s="22"/>
      <c r="OR87" s="22"/>
      <c r="OS87" s="22"/>
      <c r="OT87" s="22"/>
      <c r="OU87" s="22"/>
      <c r="OV87" s="22"/>
      <c r="OW87" s="22"/>
      <c r="OX87" s="22"/>
      <c r="OY87" s="22"/>
      <c r="OZ87" s="22"/>
      <c r="PA87" s="22"/>
      <c r="PB87" s="22"/>
      <c r="PC87" s="22"/>
      <c r="PD87" s="22"/>
      <c r="PE87" s="22"/>
      <c r="PF87" s="22"/>
      <c r="PG87" s="22"/>
      <c r="PH87" s="22"/>
      <c r="PI87" s="22"/>
      <c r="PJ87" s="22"/>
      <c r="PK87" s="22"/>
      <c r="PL87" s="22"/>
      <c r="PM87" s="22"/>
      <c r="PN87" s="22"/>
      <c r="PO87" s="22"/>
      <c r="PP87" s="22"/>
      <c r="PQ87" s="22"/>
      <c r="PR87" s="22"/>
      <c r="PS87" s="22"/>
      <c r="PT87" s="22"/>
      <c r="PU87" s="22"/>
      <c r="PV87" s="22"/>
      <c r="PW87" s="22"/>
      <c r="PX87" s="22"/>
      <c r="PY87" s="22"/>
      <c r="PZ87" s="22"/>
      <c r="QA87" s="22"/>
      <c r="QB87" s="22"/>
      <c r="QC87" s="22"/>
      <c r="QD87" s="22"/>
      <c r="QE87" s="22"/>
      <c r="QF87" s="22"/>
      <c r="QG87" s="22"/>
      <c r="QH87" s="22"/>
      <c r="QI87" s="22"/>
      <c r="QJ87" s="22"/>
      <c r="QK87" s="22"/>
      <c r="QL87" s="22"/>
      <c r="QM87" s="22"/>
      <c r="QN87" s="22"/>
      <c r="QO87" s="22"/>
      <c r="QP87" s="22"/>
      <c r="QQ87" s="22"/>
      <c r="QR87" s="22"/>
      <c r="QS87" s="22"/>
      <c r="QT87" s="22"/>
      <c r="QU87" s="22"/>
      <c r="QV87" s="22"/>
      <c r="QW87" s="22"/>
      <c r="QX87" s="22"/>
      <c r="QY87" s="22"/>
      <c r="QZ87" s="22"/>
      <c r="RA87" s="22"/>
      <c r="RB87" s="22"/>
      <c r="RC87" s="22"/>
      <c r="RD87" s="22"/>
      <c r="RE87" s="22"/>
      <c r="RF87" s="22"/>
      <c r="RG87" s="22"/>
      <c r="RH87" s="22"/>
      <c r="RI87" s="22"/>
      <c r="RJ87" s="22"/>
      <c r="RK87" s="22"/>
      <c r="RL87" s="22"/>
      <c r="RM87" s="22"/>
      <c r="RN87" s="22"/>
      <c r="RO87" s="22"/>
      <c r="RP87" s="22"/>
      <c r="RQ87" s="22"/>
      <c r="RR87" s="22"/>
      <c r="RS87" s="22"/>
      <c r="RT87" s="22"/>
      <c r="RU87" s="22"/>
      <c r="RV87" s="22"/>
      <c r="RW87" s="22"/>
      <c r="RX87" s="22"/>
      <c r="RY87" s="22"/>
      <c r="RZ87" s="22"/>
      <c r="SA87" s="22"/>
      <c r="SB87" s="22"/>
      <c r="SC87" s="22"/>
      <c r="SD87" s="22"/>
      <c r="SE87" s="22"/>
      <c r="SF87" s="22"/>
      <c r="SG87" s="22"/>
      <c r="SH87" s="22"/>
      <c r="SI87" s="22"/>
      <c r="SJ87" s="22"/>
      <c r="SK87" s="22"/>
      <c r="SL87" s="22"/>
      <c r="SM87" s="22"/>
      <c r="SN87" s="22"/>
      <c r="SO87" s="22"/>
      <c r="SP87" s="22"/>
      <c r="SQ87" s="22"/>
      <c r="SR87" s="22"/>
      <c r="SS87" s="22"/>
      <c r="ST87" s="22"/>
      <c r="SU87" s="22"/>
      <c r="SV87" s="22"/>
      <c r="SW87" s="22"/>
      <c r="SX87" s="22"/>
      <c r="SY87" s="22"/>
      <c r="SZ87" s="22"/>
      <c r="TA87" s="22"/>
      <c r="TB87" s="22"/>
      <c r="TC87" s="22"/>
      <c r="TD87" s="22"/>
      <c r="TE87" s="22"/>
      <c r="TF87" s="22"/>
      <c r="TG87" s="22"/>
      <c r="TH87" s="22"/>
      <c r="TI87" s="22"/>
      <c r="TJ87" s="22"/>
      <c r="TK87" s="22"/>
      <c r="TL87" s="22"/>
      <c r="TM87" s="22"/>
      <c r="TN87" s="22"/>
      <c r="TO87" s="22"/>
      <c r="TP87" s="22"/>
      <c r="TQ87" s="22"/>
      <c r="TR87" s="22"/>
      <c r="TS87" s="22"/>
      <c r="TT87" s="22"/>
      <c r="TU87" s="22"/>
      <c r="TV87" s="22"/>
      <c r="TW87" s="22"/>
      <c r="TX87" s="22"/>
      <c r="TY87" s="22"/>
      <c r="TZ87" s="22"/>
      <c r="UA87" s="22"/>
      <c r="UB87" s="22"/>
      <c r="UC87" s="22"/>
      <c r="UD87" s="22"/>
      <c r="UE87" s="22"/>
      <c r="UF87" s="22"/>
      <c r="UG87" s="22"/>
      <c r="UH87" s="22"/>
      <c r="UI87" s="22"/>
      <c r="UJ87" s="22"/>
      <c r="UK87" s="22"/>
      <c r="UL87" s="22"/>
      <c r="UM87" s="22"/>
      <c r="UN87" s="22"/>
      <c r="UO87" s="22"/>
      <c r="UP87" s="22"/>
      <c r="UQ87" s="22"/>
      <c r="UR87" s="22"/>
      <c r="US87" s="22"/>
      <c r="UT87" s="22"/>
      <c r="UU87" s="22"/>
      <c r="UV87" s="22"/>
      <c r="UW87" s="22"/>
      <c r="UX87" s="22"/>
      <c r="UY87" s="22"/>
      <c r="UZ87" s="22"/>
      <c r="VA87" s="22"/>
      <c r="VB87" s="22"/>
      <c r="VC87" s="22"/>
      <c r="VD87" s="22"/>
      <c r="VE87" s="22"/>
      <c r="VF87" s="22"/>
      <c r="VG87" s="22"/>
      <c r="VH87" s="22"/>
      <c r="VI87" s="22"/>
      <c r="VJ87" s="22"/>
      <c r="VK87" s="22"/>
      <c r="VL87" s="22"/>
      <c r="VM87" s="22"/>
      <c r="VN87" s="22"/>
      <c r="VO87" s="22"/>
      <c r="VP87" s="22"/>
      <c r="VQ87" s="22"/>
      <c r="VR87" s="22"/>
      <c r="VS87" s="22"/>
      <c r="VT87" s="22"/>
      <c r="VU87" s="22"/>
      <c r="VV87" s="22"/>
      <c r="VW87" s="22"/>
      <c r="VX87" s="22"/>
      <c r="VY87" s="22"/>
      <c r="VZ87" s="22"/>
      <c r="WA87" s="22"/>
      <c r="WB87" s="22"/>
      <c r="WC87" s="22"/>
      <c r="WD87" s="22"/>
      <c r="WE87" s="22"/>
      <c r="WF87" s="22"/>
      <c r="WG87" s="22"/>
      <c r="WH87" s="22"/>
      <c r="WI87" s="22"/>
      <c r="WJ87" s="22"/>
      <c r="WK87" s="22"/>
      <c r="WL87" s="22"/>
      <c r="WM87" s="22"/>
      <c r="WN87" s="22"/>
      <c r="WO87" s="22"/>
      <c r="WP87" s="22"/>
      <c r="WQ87" s="22"/>
      <c r="WR87" s="22"/>
      <c r="WS87" s="22"/>
      <c r="WT87" s="22"/>
      <c r="WU87" s="22"/>
      <c r="WV87" s="22"/>
      <c r="WW87" s="22"/>
      <c r="WX87" s="22"/>
      <c r="WY87" s="22"/>
      <c r="WZ87" s="22"/>
      <c r="XA87" s="22"/>
      <c r="XB87" s="22"/>
      <c r="XC87" s="22"/>
      <c r="XD87" s="22"/>
      <c r="XE87" s="22"/>
      <c r="XF87" s="22"/>
      <c r="XG87" s="22"/>
      <c r="XH87" s="22"/>
      <c r="XI87" s="22"/>
      <c r="XJ87" s="22"/>
      <c r="XK87" s="22"/>
      <c r="XL87" s="22"/>
      <c r="XM87" s="22"/>
      <c r="XN87" s="22"/>
      <c r="XO87" s="22"/>
      <c r="XP87" s="22"/>
      <c r="XQ87" s="22"/>
      <c r="XR87" s="22"/>
      <c r="XS87" s="22"/>
      <c r="XT87" s="22"/>
      <c r="XU87" s="22"/>
      <c r="XV87" s="22"/>
      <c r="XW87" s="22"/>
      <c r="XX87" s="22"/>
      <c r="XY87" s="22"/>
      <c r="XZ87" s="22"/>
      <c r="YA87" s="22"/>
      <c r="YB87" s="22"/>
      <c r="YC87" s="22"/>
      <c r="YD87" s="22"/>
      <c r="YE87" s="22"/>
      <c r="YF87" s="22"/>
      <c r="YG87" s="22"/>
      <c r="YH87" s="22"/>
      <c r="YI87" s="22"/>
      <c r="YJ87" s="22"/>
      <c r="YK87" s="22"/>
      <c r="YL87" s="22"/>
      <c r="YM87" s="22"/>
      <c r="YN87" s="22"/>
      <c r="YO87" s="22"/>
      <c r="YP87" s="22"/>
      <c r="YQ87" s="22"/>
      <c r="YR87" s="22"/>
      <c r="YS87" s="22"/>
      <c r="YT87" s="22"/>
      <c r="YU87" s="22"/>
      <c r="YV87" s="22"/>
      <c r="YW87" s="22"/>
      <c r="YX87" s="22"/>
      <c r="YY87" s="22"/>
      <c r="YZ87" s="22"/>
      <c r="ZA87" s="22"/>
      <c r="ZB87" s="22"/>
      <c r="ZC87" s="22"/>
      <c r="ZD87" s="22"/>
      <c r="ZE87" s="22"/>
      <c r="ZF87" s="22"/>
      <c r="ZG87" s="22"/>
      <c r="ZH87" s="22"/>
      <c r="ZI87" s="22"/>
      <c r="ZJ87" s="22"/>
      <c r="ZK87" s="22"/>
      <c r="ZL87" s="22"/>
      <c r="ZM87" s="22"/>
      <c r="ZN87" s="22"/>
      <c r="ZO87" s="22"/>
      <c r="ZP87" s="22"/>
      <c r="ZQ87" s="22"/>
      <c r="ZR87" s="22"/>
      <c r="ZS87" s="22"/>
      <c r="ZT87" s="22"/>
      <c r="ZU87" s="22"/>
      <c r="ZV87" s="22"/>
      <c r="ZW87" s="22"/>
      <c r="ZX87" s="22"/>
      <c r="ZY87" s="22"/>
      <c r="ZZ87" s="22"/>
      <c r="AAA87" s="22"/>
      <c r="AAB87" s="22"/>
      <c r="AAC87" s="22"/>
      <c r="AAD87" s="22"/>
      <c r="AAE87" s="22"/>
      <c r="AAF87" s="22"/>
      <c r="AAG87" s="22"/>
      <c r="AAH87" s="22"/>
      <c r="AAI87" s="22"/>
      <c r="AAJ87" s="22"/>
      <c r="AAK87" s="22"/>
      <c r="AAL87" s="22"/>
      <c r="AAM87" s="22"/>
      <c r="AAN87" s="22"/>
      <c r="AAO87" s="22"/>
      <c r="AAP87" s="22"/>
      <c r="AAQ87" s="22"/>
      <c r="AAR87" s="22"/>
      <c r="AAS87" s="22"/>
      <c r="AAT87" s="22"/>
      <c r="AAU87" s="22"/>
      <c r="AAV87" s="22"/>
      <c r="AAW87" s="22"/>
      <c r="AAX87" s="22"/>
      <c r="AAY87" s="22"/>
      <c r="AAZ87" s="22"/>
      <c r="ABA87" s="22"/>
      <c r="ABB87" s="22"/>
      <c r="ABC87" s="22"/>
      <c r="ABD87" s="22"/>
      <c r="ABE87" s="22"/>
      <c r="ABF87" s="22"/>
      <c r="ABG87" s="22"/>
      <c r="ABH87" s="22"/>
      <c r="ABI87" s="22"/>
      <c r="ABJ87" s="22"/>
      <c r="ABK87" s="22"/>
      <c r="ABL87" s="22"/>
      <c r="ABM87" s="22"/>
      <c r="ABN87" s="22"/>
      <c r="ABO87" s="22"/>
      <c r="ABP87" s="22"/>
      <c r="ABQ87" s="22"/>
      <c r="ABR87" s="22"/>
      <c r="ABS87" s="22"/>
      <c r="ABT87" s="22"/>
      <c r="ABU87" s="22"/>
      <c r="ABV87" s="22"/>
      <c r="ABW87" s="22"/>
      <c r="ABX87" s="22"/>
      <c r="ABY87" s="22"/>
      <c r="ABZ87" s="22"/>
      <c r="ACA87" s="22"/>
      <c r="ACB87" s="22"/>
      <c r="ACC87" s="22"/>
      <c r="ACD87" s="22"/>
      <c r="ACE87" s="22"/>
      <c r="ACF87" s="22"/>
      <c r="ACG87" s="22"/>
      <c r="ACH87" s="22"/>
      <c r="ACI87" s="22"/>
      <c r="ACJ87" s="22"/>
      <c r="ACK87" s="22"/>
      <c r="ACL87" s="22"/>
      <c r="ACM87" s="22"/>
      <c r="ACN87" s="22"/>
      <c r="ACO87" s="22"/>
      <c r="ACP87" s="22"/>
      <c r="ACQ87" s="22"/>
      <c r="ACR87" s="22"/>
      <c r="ACS87" s="22"/>
      <c r="ACT87" s="22"/>
      <c r="ACU87" s="22"/>
      <c r="ACV87" s="22"/>
      <c r="ACW87" s="22"/>
      <c r="ACX87" s="22"/>
      <c r="ACY87" s="22"/>
      <c r="ACZ87" s="22"/>
      <c r="ADA87" s="22"/>
      <c r="ADB87" s="22"/>
      <c r="ADC87" s="22"/>
      <c r="ADD87" s="22"/>
      <c r="ADE87" s="22"/>
      <c r="ADF87" s="22"/>
      <c r="ADG87" s="22"/>
      <c r="ADH87" s="22"/>
      <c r="ADI87" s="22"/>
      <c r="ADJ87" s="22"/>
      <c r="ADK87" s="22"/>
      <c r="ADL87" s="22"/>
      <c r="ADM87" s="22"/>
      <c r="ADN87" s="22"/>
      <c r="ADO87" s="22"/>
      <c r="ADP87" s="22"/>
      <c r="ADQ87" s="22"/>
      <c r="ADR87" s="22"/>
      <c r="ADS87" s="22"/>
      <c r="ADT87" s="22"/>
      <c r="ADU87" s="22"/>
      <c r="ADV87" s="22"/>
      <c r="ADW87" s="22"/>
      <c r="ADX87" s="22"/>
      <c r="ADY87" s="22"/>
      <c r="ADZ87" s="22"/>
      <c r="AEA87" s="22"/>
      <c r="AEB87" s="22"/>
      <c r="AEC87" s="22"/>
      <c r="AED87" s="22"/>
      <c r="AEE87" s="22"/>
      <c r="AEF87" s="22"/>
      <c r="AEG87" s="22"/>
      <c r="AEH87" s="22"/>
      <c r="AEI87" s="22"/>
      <c r="AEJ87" s="22"/>
      <c r="AEK87" s="22"/>
      <c r="AEL87" s="22"/>
      <c r="AEM87" s="22"/>
      <c r="AEN87" s="22"/>
      <c r="AEO87" s="22"/>
      <c r="AEP87" s="22"/>
      <c r="AEQ87" s="22"/>
      <c r="AER87" s="22"/>
      <c r="AES87" s="22"/>
      <c r="AET87" s="22"/>
      <c r="AEU87" s="22"/>
      <c r="AEV87" s="22"/>
      <c r="AEW87" s="22"/>
      <c r="AEX87" s="22"/>
      <c r="AEY87" s="22"/>
      <c r="AEZ87" s="22"/>
      <c r="AFA87" s="22"/>
      <c r="AFB87" s="22"/>
      <c r="AFC87" s="22"/>
      <c r="AFD87" s="22"/>
      <c r="AFE87" s="22"/>
      <c r="AFF87" s="22"/>
      <c r="AFG87" s="22"/>
      <c r="AFH87" s="22"/>
      <c r="AFI87" s="22"/>
      <c r="AFJ87" s="22"/>
      <c r="AFK87" s="22"/>
      <c r="AFL87" s="22"/>
      <c r="AFM87" s="22"/>
      <c r="AFN87" s="22"/>
      <c r="AFO87" s="22"/>
      <c r="AFP87" s="22"/>
      <c r="AFQ87" s="22"/>
      <c r="AFR87" s="22"/>
      <c r="AFS87" s="22"/>
      <c r="AFT87" s="22"/>
      <c r="AFU87" s="22"/>
      <c r="AFV87" s="22"/>
      <c r="AFW87" s="22"/>
      <c r="AFX87" s="22"/>
      <c r="AFY87" s="22"/>
      <c r="AFZ87" s="22"/>
      <c r="AGA87" s="22"/>
      <c r="AGB87" s="22"/>
      <c r="AGC87" s="22"/>
      <c r="AGD87" s="22"/>
      <c r="AGE87" s="22"/>
      <c r="AGF87" s="22"/>
      <c r="AGG87" s="22"/>
      <c r="AGH87" s="22"/>
      <c r="AGI87" s="22"/>
    </row>
    <row r="88" spans="1:867" ht="30" x14ac:dyDescent="0.25">
      <c r="A88" s="11">
        <f t="shared" si="5"/>
        <v>46</v>
      </c>
      <c r="B88" s="76" t="s">
        <v>58</v>
      </c>
      <c r="C88" s="11" t="s">
        <v>3</v>
      </c>
      <c r="D88" s="143">
        <f>72*2</f>
        <v>144</v>
      </c>
      <c r="E88" s="1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</row>
    <row r="89" spans="1:867" ht="30" x14ac:dyDescent="0.25">
      <c r="A89" s="11">
        <f t="shared" si="5"/>
        <v>47</v>
      </c>
      <c r="B89" s="76" t="s">
        <v>106</v>
      </c>
      <c r="C89" s="11" t="s">
        <v>59</v>
      </c>
      <c r="D89" s="143" t="s">
        <v>142</v>
      </c>
      <c r="E89" s="1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</row>
    <row r="90" spans="1:867" x14ac:dyDescent="0.25">
      <c r="A90" s="11">
        <f t="shared" si="5"/>
        <v>48</v>
      </c>
      <c r="B90" s="76" t="s">
        <v>60</v>
      </c>
      <c r="C90" s="11" t="s">
        <v>3</v>
      </c>
      <c r="D90" s="143">
        <f>D88-71</f>
        <v>73</v>
      </c>
      <c r="E90" s="1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</row>
    <row r="91" spans="1:867" x14ac:dyDescent="0.25">
      <c r="A91" s="11"/>
      <c r="B91" s="51" t="s">
        <v>76</v>
      </c>
      <c r="C91" s="11"/>
      <c r="D91" s="143"/>
      <c r="E91" s="9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</row>
    <row r="92" spans="1:867" x14ac:dyDescent="0.25">
      <c r="A92" s="11"/>
      <c r="B92" s="51" t="s">
        <v>61</v>
      </c>
      <c r="C92" s="11"/>
      <c r="D92" s="143"/>
      <c r="E92" s="9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</row>
    <row r="93" spans="1:867" s="32" customFormat="1" x14ac:dyDescent="0.25">
      <c r="A93" s="11">
        <f>A90+1</f>
        <v>49</v>
      </c>
      <c r="B93" s="95" t="s">
        <v>62</v>
      </c>
      <c r="C93" s="92" t="s">
        <v>3</v>
      </c>
      <c r="D93" s="143">
        <f>D94</f>
        <v>121768.63</v>
      </c>
      <c r="E93" s="13"/>
    </row>
    <row r="94" spans="1:867" ht="30" customHeight="1" outlineLevel="1" x14ac:dyDescent="0.25">
      <c r="A94" s="11"/>
      <c r="B94" s="95" t="s">
        <v>11</v>
      </c>
      <c r="C94" s="92" t="s">
        <v>3</v>
      </c>
      <c r="D94" s="143">
        <f>D96*1.01</f>
        <v>121768.63</v>
      </c>
      <c r="E94" s="13" t="s">
        <v>13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</row>
    <row r="95" spans="1:867" s="23" customFormat="1" x14ac:dyDescent="0.25">
      <c r="A95" s="11">
        <f>A93+1</f>
        <v>50</v>
      </c>
      <c r="B95" s="14" t="s">
        <v>126</v>
      </c>
      <c r="C95" s="11" t="s">
        <v>9</v>
      </c>
      <c r="D95" s="133">
        <f>D93*1.6</f>
        <v>194829.80800000002</v>
      </c>
      <c r="E95" s="13"/>
      <c r="F95" s="26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  <c r="IW95" s="22"/>
      <c r="IX95" s="22"/>
      <c r="IY95" s="22"/>
      <c r="IZ95" s="22"/>
      <c r="JA95" s="22"/>
      <c r="JB95" s="22"/>
      <c r="JC95" s="22"/>
      <c r="JD95" s="22"/>
      <c r="JE95" s="22"/>
      <c r="JF95" s="22"/>
      <c r="JG95" s="22"/>
      <c r="JH95" s="22"/>
      <c r="JI95" s="22"/>
      <c r="JJ95" s="22"/>
      <c r="JK95" s="22"/>
      <c r="JL95" s="22"/>
      <c r="JM95" s="22"/>
      <c r="JN95" s="22"/>
      <c r="JO95" s="22"/>
      <c r="JP95" s="22"/>
      <c r="JQ95" s="22"/>
      <c r="JR95" s="22"/>
      <c r="JS95" s="22"/>
      <c r="JT95" s="22"/>
      <c r="JU95" s="22"/>
      <c r="JV95" s="22"/>
      <c r="JW95" s="22"/>
      <c r="JX95" s="22"/>
      <c r="JY95" s="22"/>
      <c r="JZ95" s="22"/>
      <c r="KA95" s="22"/>
      <c r="KB95" s="22"/>
      <c r="KC95" s="22"/>
      <c r="KD95" s="22"/>
      <c r="KE95" s="22"/>
      <c r="KF95" s="22"/>
      <c r="KG95" s="22"/>
      <c r="KH95" s="22"/>
      <c r="KI95" s="22"/>
      <c r="KJ95" s="22"/>
      <c r="KK95" s="22"/>
      <c r="KL95" s="22"/>
      <c r="KM95" s="22"/>
      <c r="KN95" s="22"/>
      <c r="KO95" s="22"/>
      <c r="KP95" s="22"/>
      <c r="KQ95" s="22"/>
      <c r="KR95" s="22"/>
      <c r="KS95" s="22"/>
      <c r="KT95" s="22"/>
      <c r="KU95" s="22"/>
      <c r="KV95" s="22"/>
      <c r="KW95" s="22"/>
      <c r="KX95" s="22"/>
      <c r="KY95" s="22"/>
      <c r="KZ95" s="22"/>
      <c r="LA95" s="22"/>
      <c r="LB95" s="22"/>
      <c r="LC95" s="22"/>
      <c r="LD95" s="22"/>
      <c r="LE95" s="22"/>
      <c r="LF95" s="22"/>
      <c r="LG95" s="22"/>
      <c r="LH95" s="22"/>
      <c r="LI95" s="22"/>
      <c r="LJ95" s="22"/>
      <c r="LK95" s="22"/>
      <c r="LL95" s="22"/>
      <c r="LM95" s="22"/>
      <c r="LN95" s="22"/>
      <c r="LO95" s="22"/>
      <c r="LP95" s="22"/>
      <c r="LQ95" s="22"/>
      <c r="LR95" s="22"/>
      <c r="LS95" s="22"/>
      <c r="LT95" s="22"/>
      <c r="LU95" s="22"/>
      <c r="LV95" s="22"/>
      <c r="LW95" s="22"/>
      <c r="LX95" s="22"/>
      <c r="LY95" s="22"/>
      <c r="LZ95" s="22"/>
      <c r="MA95" s="22"/>
      <c r="MB95" s="22"/>
      <c r="MC95" s="22"/>
      <c r="MD95" s="22"/>
      <c r="ME95" s="22"/>
      <c r="MF95" s="22"/>
      <c r="MG95" s="22"/>
      <c r="MH95" s="22"/>
      <c r="MI95" s="22"/>
      <c r="MJ95" s="22"/>
      <c r="MK95" s="22"/>
      <c r="ML95" s="22"/>
      <c r="MM95" s="22"/>
      <c r="MN95" s="22"/>
      <c r="MO95" s="22"/>
      <c r="MP95" s="22"/>
      <c r="MQ95" s="22"/>
      <c r="MR95" s="22"/>
      <c r="MS95" s="22"/>
      <c r="MT95" s="22"/>
      <c r="MU95" s="22"/>
      <c r="MV95" s="22"/>
      <c r="MW95" s="22"/>
      <c r="MX95" s="22"/>
      <c r="MY95" s="22"/>
      <c r="MZ95" s="22"/>
      <c r="NA95" s="22"/>
      <c r="NB95" s="22"/>
      <c r="NC95" s="22"/>
      <c r="ND95" s="22"/>
      <c r="NE95" s="22"/>
      <c r="NF95" s="22"/>
      <c r="NG95" s="22"/>
      <c r="NH95" s="22"/>
      <c r="NI95" s="22"/>
      <c r="NJ95" s="22"/>
      <c r="NK95" s="22"/>
      <c r="NL95" s="22"/>
      <c r="NM95" s="22"/>
      <c r="NN95" s="22"/>
      <c r="NO95" s="22"/>
      <c r="NP95" s="22"/>
      <c r="NQ95" s="22"/>
      <c r="NR95" s="22"/>
      <c r="NS95" s="22"/>
      <c r="NT95" s="22"/>
      <c r="NU95" s="22"/>
      <c r="NV95" s="22"/>
      <c r="NW95" s="22"/>
      <c r="NX95" s="22"/>
      <c r="NY95" s="22"/>
      <c r="NZ95" s="22"/>
      <c r="OA95" s="22"/>
      <c r="OB95" s="22"/>
      <c r="OC95" s="22"/>
      <c r="OD95" s="22"/>
      <c r="OE95" s="22"/>
      <c r="OF95" s="22"/>
      <c r="OG95" s="22"/>
      <c r="OH95" s="22"/>
      <c r="OI95" s="22"/>
      <c r="OJ95" s="22"/>
      <c r="OK95" s="22"/>
      <c r="OL95" s="22"/>
      <c r="OM95" s="22"/>
      <c r="ON95" s="22"/>
      <c r="OO95" s="22"/>
      <c r="OP95" s="22"/>
      <c r="OQ95" s="22"/>
      <c r="OR95" s="22"/>
      <c r="OS95" s="22"/>
      <c r="OT95" s="22"/>
      <c r="OU95" s="22"/>
      <c r="OV95" s="22"/>
      <c r="OW95" s="22"/>
      <c r="OX95" s="22"/>
      <c r="OY95" s="22"/>
      <c r="OZ95" s="22"/>
      <c r="PA95" s="22"/>
      <c r="PB95" s="22"/>
      <c r="PC95" s="22"/>
      <c r="PD95" s="22"/>
      <c r="PE95" s="22"/>
      <c r="PF95" s="22"/>
      <c r="PG95" s="22"/>
      <c r="PH95" s="22"/>
      <c r="PI95" s="22"/>
      <c r="PJ95" s="22"/>
      <c r="PK95" s="22"/>
      <c r="PL95" s="22"/>
      <c r="PM95" s="22"/>
      <c r="PN95" s="22"/>
      <c r="PO95" s="22"/>
      <c r="PP95" s="22"/>
      <c r="PQ95" s="22"/>
      <c r="PR95" s="22"/>
      <c r="PS95" s="22"/>
      <c r="PT95" s="22"/>
      <c r="PU95" s="22"/>
      <c r="PV95" s="22"/>
      <c r="PW95" s="22"/>
      <c r="PX95" s="22"/>
      <c r="PY95" s="22"/>
      <c r="PZ95" s="22"/>
      <c r="QA95" s="22"/>
      <c r="QB95" s="22"/>
      <c r="QC95" s="22"/>
      <c r="QD95" s="22"/>
      <c r="QE95" s="22"/>
      <c r="QF95" s="22"/>
      <c r="QG95" s="22"/>
      <c r="QH95" s="22"/>
      <c r="QI95" s="22"/>
      <c r="QJ95" s="22"/>
      <c r="QK95" s="22"/>
      <c r="QL95" s="22"/>
      <c r="QM95" s="22"/>
      <c r="QN95" s="22"/>
      <c r="QO95" s="22"/>
      <c r="QP95" s="22"/>
      <c r="QQ95" s="22"/>
      <c r="QR95" s="22"/>
      <c r="QS95" s="22"/>
      <c r="QT95" s="22"/>
      <c r="QU95" s="22"/>
      <c r="QV95" s="22"/>
      <c r="QW95" s="22"/>
      <c r="QX95" s="22"/>
      <c r="QY95" s="22"/>
      <c r="QZ95" s="22"/>
      <c r="RA95" s="22"/>
      <c r="RB95" s="22"/>
      <c r="RC95" s="22"/>
      <c r="RD95" s="22"/>
      <c r="RE95" s="22"/>
      <c r="RF95" s="22"/>
      <c r="RG95" s="22"/>
      <c r="RH95" s="22"/>
      <c r="RI95" s="22"/>
      <c r="RJ95" s="22"/>
      <c r="RK95" s="22"/>
      <c r="RL95" s="22"/>
      <c r="RM95" s="22"/>
      <c r="RN95" s="22"/>
      <c r="RO95" s="22"/>
      <c r="RP95" s="22"/>
      <c r="RQ95" s="22"/>
      <c r="RR95" s="22"/>
      <c r="RS95" s="22"/>
      <c r="RT95" s="22"/>
      <c r="RU95" s="22"/>
      <c r="RV95" s="22"/>
      <c r="RW95" s="22"/>
      <c r="RX95" s="22"/>
      <c r="RY95" s="22"/>
      <c r="RZ95" s="22"/>
      <c r="SA95" s="22"/>
      <c r="SB95" s="22"/>
      <c r="SC95" s="22"/>
      <c r="SD95" s="22"/>
      <c r="SE95" s="22"/>
      <c r="SF95" s="22"/>
      <c r="SG95" s="22"/>
      <c r="SH95" s="22"/>
      <c r="SI95" s="22"/>
      <c r="SJ95" s="22"/>
      <c r="SK95" s="22"/>
      <c r="SL95" s="22"/>
      <c r="SM95" s="22"/>
      <c r="SN95" s="22"/>
      <c r="SO95" s="22"/>
      <c r="SP95" s="22"/>
      <c r="SQ95" s="22"/>
      <c r="SR95" s="22"/>
      <c r="SS95" s="22"/>
      <c r="ST95" s="22"/>
      <c r="SU95" s="22"/>
      <c r="SV95" s="22"/>
      <c r="SW95" s="22"/>
      <c r="SX95" s="22"/>
      <c r="SY95" s="22"/>
      <c r="SZ95" s="22"/>
      <c r="TA95" s="22"/>
      <c r="TB95" s="22"/>
      <c r="TC95" s="22"/>
      <c r="TD95" s="22"/>
      <c r="TE95" s="22"/>
      <c r="TF95" s="22"/>
      <c r="TG95" s="22"/>
      <c r="TH95" s="22"/>
      <c r="TI95" s="22"/>
      <c r="TJ95" s="22"/>
      <c r="TK95" s="22"/>
      <c r="TL95" s="22"/>
      <c r="TM95" s="22"/>
      <c r="TN95" s="22"/>
      <c r="TO95" s="22"/>
      <c r="TP95" s="22"/>
      <c r="TQ95" s="22"/>
      <c r="TR95" s="22"/>
      <c r="TS95" s="22"/>
      <c r="TT95" s="22"/>
      <c r="TU95" s="22"/>
      <c r="TV95" s="22"/>
      <c r="TW95" s="22"/>
      <c r="TX95" s="22"/>
      <c r="TY95" s="22"/>
      <c r="TZ95" s="22"/>
      <c r="UA95" s="22"/>
      <c r="UB95" s="22"/>
      <c r="UC95" s="22"/>
      <c r="UD95" s="22"/>
      <c r="UE95" s="22"/>
      <c r="UF95" s="22"/>
      <c r="UG95" s="22"/>
      <c r="UH95" s="22"/>
      <c r="UI95" s="22"/>
      <c r="UJ95" s="22"/>
      <c r="UK95" s="22"/>
      <c r="UL95" s="22"/>
      <c r="UM95" s="22"/>
      <c r="UN95" s="22"/>
      <c r="UO95" s="22"/>
      <c r="UP95" s="22"/>
      <c r="UQ95" s="22"/>
      <c r="UR95" s="22"/>
      <c r="US95" s="22"/>
      <c r="UT95" s="22"/>
      <c r="UU95" s="22"/>
      <c r="UV95" s="22"/>
      <c r="UW95" s="22"/>
      <c r="UX95" s="22"/>
      <c r="UY95" s="22"/>
      <c r="UZ95" s="22"/>
      <c r="VA95" s="22"/>
      <c r="VB95" s="22"/>
      <c r="VC95" s="22"/>
      <c r="VD95" s="22"/>
      <c r="VE95" s="22"/>
      <c r="VF95" s="22"/>
      <c r="VG95" s="22"/>
      <c r="VH95" s="22"/>
      <c r="VI95" s="22"/>
      <c r="VJ95" s="22"/>
      <c r="VK95" s="22"/>
      <c r="VL95" s="22"/>
      <c r="VM95" s="22"/>
      <c r="VN95" s="22"/>
      <c r="VO95" s="22"/>
      <c r="VP95" s="22"/>
      <c r="VQ95" s="22"/>
      <c r="VR95" s="22"/>
      <c r="VS95" s="22"/>
      <c r="VT95" s="22"/>
      <c r="VU95" s="22"/>
      <c r="VV95" s="22"/>
      <c r="VW95" s="22"/>
      <c r="VX95" s="22"/>
      <c r="VY95" s="22"/>
      <c r="VZ95" s="22"/>
      <c r="WA95" s="22"/>
      <c r="WB95" s="22"/>
      <c r="WC95" s="22"/>
      <c r="WD95" s="22"/>
      <c r="WE95" s="22"/>
      <c r="WF95" s="22"/>
      <c r="WG95" s="22"/>
      <c r="WH95" s="22"/>
      <c r="WI95" s="22"/>
      <c r="WJ95" s="22"/>
      <c r="WK95" s="22"/>
      <c r="WL95" s="22"/>
      <c r="WM95" s="22"/>
      <c r="WN95" s="22"/>
      <c r="WO95" s="22"/>
      <c r="WP95" s="22"/>
      <c r="WQ95" s="22"/>
      <c r="WR95" s="22"/>
      <c r="WS95" s="22"/>
      <c r="WT95" s="22"/>
      <c r="WU95" s="22"/>
      <c r="WV95" s="22"/>
      <c r="WW95" s="22"/>
      <c r="WX95" s="22"/>
      <c r="WY95" s="22"/>
      <c r="WZ95" s="22"/>
      <c r="XA95" s="22"/>
      <c r="XB95" s="22"/>
      <c r="XC95" s="22"/>
      <c r="XD95" s="22"/>
      <c r="XE95" s="22"/>
      <c r="XF95" s="22"/>
      <c r="XG95" s="22"/>
      <c r="XH95" s="22"/>
      <c r="XI95" s="22"/>
      <c r="XJ95" s="22"/>
      <c r="XK95" s="22"/>
      <c r="XL95" s="22"/>
      <c r="XM95" s="22"/>
      <c r="XN95" s="22"/>
      <c r="XO95" s="22"/>
      <c r="XP95" s="22"/>
      <c r="XQ95" s="22"/>
      <c r="XR95" s="22"/>
      <c r="XS95" s="22"/>
      <c r="XT95" s="22"/>
      <c r="XU95" s="22"/>
      <c r="XV95" s="22"/>
      <c r="XW95" s="22"/>
      <c r="XX95" s="22"/>
      <c r="XY95" s="22"/>
      <c r="XZ95" s="22"/>
      <c r="YA95" s="22"/>
      <c r="YB95" s="22"/>
      <c r="YC95" s="22"/>
      <c r="YD95" s="22"/>
      <c r="YE95" s="22"/>
      <c r="YF95" s="22"/>
      <c r="YG95" s="22"/>
      <c r="YH95" s="22"/>
      <c r="YI95" s="22"/>
      <c r="YJ95" s="22"/>
      <c r="YK95" s="22"/>
      <c r="YL95" s="22"/>
      <c r="YM95" s="22"/>
      <c r="YN95" s="22"/>
      <c r="YO95" s="22"/>
      <c r="YP95" s="22"/>
      <c r="YQ95" s="22"/>
      <c r="YR95" s="22"/>
      <c r="YS95" s="22"/>
      <c r="YT95" s="22"/>
      <c r="YU95" s="22"/>
      <c r="YV95" s="22"/>
      <c r="YW95" s="22"/>
      <c r="YX95" s="22"/>
      <c r="YY95" s="22"/>
      <c r="YZ95" s="22"/>
      <c r="ZA95" s="22"/>
      <c r="ZB95" s="22"/>
      <c r="ZC95" s="22"/>
      <c r="ZD95" s="22"/>
      <c r="ZE95" s="22"/>
      <c r="ZF95" s="22"/>
      <c r="ZG95" s="22"/>
      <c r="ZH95" s="22"/>
      <c r="ZI95" s="22"/>
      <c r="ZJ95" s="22"/>
      <c r="ZK95" s="22"/>
      <c r="ZL95" s="22"/>
      <c r="ZM95" s="22"/>
      <c r="ZN95" s="22"/>
      <c r="ZO95" s="22"/>
      <c r="ZP95" s="22"/>
      <c r="ZQ95" s="22"/>
      <c r="ZR95" s="22"/>
      <c r="ZS95" s="22"/>
      <c r="ZT95" s="22"/>
      <c r="ZU95" s="22"/>
      <c r="ZV95" s="22"/>
      <c r="ZW95" s="22"/>
      <c r="ZX95" s="22"/>
      <c r="ZY95" s="22"/>
      <c r="ZZ95" s="22"/>
      <c r="AAA95" s="22"/>
      <c r="AAB95" s="22"/>
      <c r="AAC95" s="22"/>
      <c r="AAD95" s="22"/>
      <c r="AAE95" s="22"/>
      <c r="AAF95" s="22"/>
      <c r="AAG95" s="22"/>
      <c r="AAH95" s="22"/>
      <c r="AAI95" s="22"/>
      <c r="AAJ95" s="22"/>
      <c r="AAK95" s="22"/>
      <c r="AAL95" s="22"/>
      <c r="AAM95" s="22"/>
      <c r="AAN95" s="22"/>
      <c r="AAO95" s="22"/>
      <c r="AAP95" s="22"/>
      <c r="AAQ95" s="22"/>
      <c r="AAR95" s="22"/>
      <c r="AAS95" s="22"/>
      <c r="AAT95" s="22"/>
      <c r="AAU95" s="22"/>
      <c r="AAV95" s="22"/>
      <c r="AAW95" s="22"/>
      <c r="AAX95" s="22"/>
      <c r="AAY95" s="22"/>
      <c r="AAZ95" s="22"/>
      <c r="ABA95" s="22"/>
      <c r="ABB95" s="22"/>
      <c r="ABC95" s="22"/>
      <c r="ABD95" s="22"/>
      <c r="ABE95" s="22"/>
      <c r="ABF95" s="22"/>
      <c r="ABG95" s="22"/>
      <c r="ABH95" s="22"/>
      <c r="ABI95" s="22"/>
      <c r="ABJ95" s="22"/>
      <c r="ABK95" s="22"/>
      <c r="ABL95" s="22"/>
      <c r="ABM95" s="22"/>
      <c r="ABN95" s="22"/>
      <c r="ABO95" s="22"/>
      <c r="ABP95" s="22"/>
      <c r="ABQ95" s="22"/>
      <c r="ABR95" s="22"/>
      <c r="ABS95" s="22"/>
      <c r="ABT95" s="22"/>
      <c r="ABU95" s="22"/>
      <c r="ABV95" s="22"/>
      <c r="ABW95" s="22"/>
      <c r="ABX95" s="22"/>
      <c r="ABY95" s="22"/>
      <c r="ABZ95" s="22"/>
      <c r="ACA95" s="22"/>
      <c r="ACB95" s="22"/>
      <c r="ACC95" s="22"/>
      <c r="ACD95" s="22"/>
      <c r="ACE95" s="22"/>
      <c r="ACF95" s="22"/>
      <c r="ACG95" s="22"/>
      <c r="ACH95" s="22"/>
      <c r="ACI95" s="22"/>
      <c r="ACJ95" s="22"/>
      <c r="ACK95" s="22"/>
      <c r="ACL95" s="22"/>
      <c r="ACM95" s="22"/>
      <c r="ACN95" s="22"/>
      <c r="ACO95" s="22"/>
      <c r="ACP95" s="22"/>
      <c r="ACQ95" s="22"/>
      <c r="ACR95" s="22"/>
      <c r="ACS95" s="22"/>
      <c r="ACT95" s="22"/>
      <c r="ACU95" s="22"/>
      <c r="ACV95" s="22"/>
      <c r="ACW95" s="22"/>
      <c r="ACX95" s="22"/>
      <c r="ACY95" s="22"/>
      <c r="ACZ95" s="22"/>
      <c r="ADA95" s="22"/>
      <c r="ADB95" s="22"/>
      <c r="ADC95" s="22"/>
      <c r="ADD95" s="22"/>
      <c r="ADE95" s="22"/>
      <c r="ADF95" s="22"/>
      <c r="ADG95" s="22"/>
      <c r="ADH95" s="22"/>
      <c r="ADI95" s="22"/>
      <c r="ADJ95" s="22"/>
      <c r="ADK95" s="22"/>
      <c r="ADL95" s="22"/>
      <c r="ADM95" s="22"/>
      <c r="ADN95" s="22"/>
      <c r="ADO95" s="22"/>
      <c r="ADP95" s="22"/>
      <c r="ADQ95" s="22"/>
      <c r="ADR95" s="22"/>
      <c r="ADS95" s="22"/>
      <c r="ADT95" s="22"/>
      <c r="ADU95" s="22"/>
      <c r="ADV95" s="22"/>
      <c r="ADW95" s="22"/>
      <c r="ADX95" s="22"/>
      <c r="ADY95" s="22"/>
      <c r="ADZ95" s="22"/>
      <c r="AEA95" s="22"/>
      <c r="AEB95" s="22"/>
      <c r="AEC95" s="22"/>
      <c r="AED95" s="22"/>
      <c r="AEE95" s="22"/>
      <c r="AEF95" s="22"/>
      <c r="AEG95" s="22"/>
      <c r="AEH95" s="22"/>
      <c r="AEI95" s="22"/>
      <c r="AEJ95" s="22"/>
      <c r="AEK95" s="22"/>
      <c r="AEL95" s="22"/>
      <c r="AEM95" s="22"/>
      <c r="AEN95" s="22"/>
      <c r="AEO95" s="22"/>
      <c r="AEP95" s="22"/>
      <c r="AEQ95" s="22"/>
      <c r="AER95" s="22"/>
      <c r="AES95" s="22"/>
      <c r="AET95" s="22"/>
      <c r="AEU95" s="22"/>
      <c r="AEV95" s="22"/>
      <c r="AEW95" s="22"/>
      <c r="AEX95" s="22"/>
      <c r="AEY95" s="22"/>
      <c r="AEZ95" s="22"/>
      <c r="AFA95" s="22"/>
      <c r="AFB95" s="22"/>
      <c r="AFC95" s="22"/>
      <c r="AFD95" s="22"/>
      <c r="AFE95" s="22"/>
      <c r="AFF95" s="22"/>
      <c r="AFG95" s="22"/>
      <c r="AFH95" s="22"/>
      <c r="AFI95" s="22"/>
      <c r="AFJ95" s="22"/>
      <c r="AFK95" s="22"/>
      <c r="AFL95" s="22"/>
      <c r="AFM95" s="22"/>
      <c r="AFN95" s="22"/>
      <c r="AFO95" s="22"/>
      <c r="AFP95" s="22"/>
      <c r="AFQ95" s="22"/>
      <c r="AFR95" s="22"/>
      <c r="AFS95" s="22"/>
      <c r="AFT95" s="22"/>
      <c r="AFU95" s="22"/>
      <c r="AFV95" s="22"/>
      <c r="AFW95" s="22"/>
      <c r="AFX95" s="22"/>
      <c r="AFY95" s="22"/>
      <c r="AFZ95" s="22"/>
      <c r="AGA95" s="22"/>
      <c r="AGB95" s="22"/>
      <c r="AGC95" s="22"/>
      <c r="AGD95" s="22"/>
      <c r="AGE95" s="22"/>
      <c r="AGF95" s="22"/>
      <c r="AGG95" s="22"/>
      <c r="AGH95" s="22"/>
      <c r="AGI95" s="22"/>
    </row>
    <row r="96" spans="1:867" ht="33" customHeight="1" x14ac:dyDescent="0.25">
      <c r="A96" s="11">
        <f>A95+1</f>
        <v>51</v>
      </c>
      <c r="B96" s="96" t="s">
        <v>63</v>
      </c>
      <c r="C96" s="11" t="s">
        <v>3</v>
      </c>
      <c r="D96" s="143">
        <f>120563</f>
        <v>120563</v>
      </c>
      <c r="E96" s="13" t="s">
        <v>14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</row>
    <row r="97" spans="1:867" x14ac:dyDescent="0.25">
      <c r="A97" s="11">
        <f>A96+1</f>
        <v>52</v>
      </c>
      <c r="B97" s="95" t="s">
        <v>64</v>
      </c>
      <c r="C97" s="97"/>
      <c r="D97" s="143"/>
      <c r="E97" s="9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</row>
    <row r="98" spans="1:867" x14ac:dyDescent="0.25">
      <c r="A98" s="50" t="s">
        <v>169</v>
      </c>
      <c r="B98" s="95" t="s">
        <v>65</v>
      </c>
      <c r="C98" s="97" t="s">
        <v>4</v>
      </c>
      <c r="D98" s="143">
        <v>22500</v>
      </c>
      <c r="E98" s="9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</row>
    <row r="99" spans="1:867" x14ac:dyDescent="0.25">
      <c r="A99" s="50" t="s">
        <v>170</v>
      </c>
      <c r="B99" s="95" t="s">
        <v>66</v>
      </c>
      <c r="C99" s="97" t="s">
        <v>4</v>
      </c>
      <c r="D99" s="143">
        <v>25980</v>
      </c>
      <c r="E99" s="9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</row>
    <row r="100" spans="1:867" x14ac:dyDescent="0.25">
      <c r="A100" s="50" t="s">
        <v>171</v>
      </c>
      <c r="B100" s="95" t="s">
        <v>67</v>
      </c>
      <c r="C100" s="97" t="s">
        <v>4</v>
      </c>
      <c r="D100" s="143">
        <v>6000</v>
      </c>
      <c r="E100" s="9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</row>
    <row r="101" spans="1:867" x14ac:dyDescent="0.25">
      <c r="A101" s="50" t="s">
        <v>172</v>
      </c>
      <c r="B101" s="95" t="s">
        <v>68</v>
      </c>
      <c r="C101" s="97" t="s">
        <v>4</v>
      </c>
      <c r="D101" s="143">
        <v>16920</v>
      </c>
      <c r="E101" s="9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</row>
    <row r="102" spans="1:867" x14ac:dyDescent="0.25">
      <c r="A102" s="11"/>
      <c r="B102" s="51" t="s">
        <v>69</v>
      </c>
      <c r="C102" s="11"/>
      <c r="D102" s="143"/>
      <c r="E102" s="9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</row>
    <row r="103" spans="1:867" x14ac:dyDescent="0.25">
      <c r="A103" s="11">
        <f>A97+1</f>
        <v>53</v>
      </c>
      <c r="B103" s="95" t="s">
        <v>70</v>
      </c>
      <c r="C103" s="97" t="s">
        <v>4</v>
      </c>
      <c r="D103" s="143">
        <f>D99</f>
        <v>25980</v>
      </c>
      <c r="E103" s="9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</row>
    <row r="104" spans="1:867" s="103" customFormat="1" outlineLevel="1" x14ac:dyDescent="0.25">
      <c r="A104" s="11"/>
      <c r="B104" s="86" t="s">
        <v>71</v>
      </c>
      <c r="C104" s="98" t="s">
        <v>72</v>
      </c>
      <c r="D104" s="147">
        <f>D103*200/10000</f>
        <v>519.6</v>
      </c>
      <c r="E104" s="99"/>
      <c r="F104" s="100"/>
      <c r="G104" s="100"/>
      <c r="H104" s="101"/>
      <c r="I104" s="101"/>
      <c r="J104" s="203"/>
      <c r="K104" s="204"/>
      <c r="L104" s="102"/>
      <c r="M104" s="100"/>
      <c r="N104" s="100"/>
      <c r="O104" s="100"/>
      <c r="P104" s="100"/>
    </row>
    <row r="105" spans="1:867" ht="30" x14ac:dyDescent="0.25">
      <c r="A105" s="11">
        <f>A103+1</f>
        <v>54</v>
      </c>
      <c r="B105" s="95" t="s">
        <v>73</v>
      </c>
      <c r="C105" s="97" t="s">
        <v>4</v>
      </c>
      <c r="D105" s="143">
        <f>D100+D101</f>
        <v>22920</v>
      </c>
      <c r="E105" s="9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</row>
    <row r="106" spans="1:867" s="103" customFormat="1" outlineLevel="1" x14ac:dyDescent="0.25">
      <c r="A106" s="11"/>
      <c r="B106" s="86" t="s">
        <v>71</v>
      </c>
      <c r="C106" s="98" t="s">
        <v>72</v>
      </c>
      <c r="D106" s="147">
        <f>D105*200/10000</f>
        <v>458.4</v>
      </c>
      <c r="E106" s="99"/>
      <c r="F106" s="100"/>
      <c r="G106" s="100"/>
      <c r="H106" s="101"/>
      <c r="I106" s="101"/>
      <c r="J106" s="203"/>
      <c r="K106" s="204"/>
      <c r="L106" s="102"/>
      <c r="M106" s="100"/>
      <c r="N106" s="100"/>
      <c r="O106" s="100"/>
      <c r="P106" s="100"/>
    </row>
    <row r="107" spans="1:867" x14ac:dyDescent="0.25">
      <c r="A107" s="11"/>
      <c r="B107" s="51" t="s">
        <v>74</v>
      </c>
      <c r="C107" s="11"/>
      <c r="D107" s="143"/>
      <c r="E107" s="9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</row>
    <row r="108" spans="1:867" ht="22.5" customHeight="1" x14ac:dyDescent="0.25">
      <c r="A108" s="11">
        <f>A105+1</f>
        <v>55</v>
      </c>
      <c r="B108" s="14" t="s">
        <v>143</v>
      </c>
      <c r="C108" s="97" t="s">
        <v>4</v>
      </c>
      <c r="D108" s="143">
        <v>16500</v>
      </c>
      <c r="E108" s="9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</row>
    <row r="109" spans="1:867" ht="17.25" customHeight="1" outlineLevel="1" x14ac:dyDescent="0.25">
      <c r="A109" s="11"/>
      <c r="B109" s="14" t="s">
        <v>75</v>
      </c>
      <c r="C109" s="97" t="s">
        <v>3</v>
      </c>
      <c r="D109" s="143">
        <v>4950</v>
      </c>
      <c r="E109" s="9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</row>
    <row r="110" spans="1:867" x14ac:dyDescent="0.25">
      <c r="A110" s="11">
        <f>A108+1</f>
        <v>56</v>
      </c>
      <c r="B110" s="14" t="s">
        <v>144</v>
      </c>
      <c r="C110" s="97" t="s">
        <v>4</v>
      </c>
      <c r="D110" s="143">
        <v>6000</v>
      </c>
      <c r="E110" s="9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</row>
    <row r="111" spans="1:867" outlineLevel="1" x14ac:dyDescent="0.25">
      <c r="A111" s="11"/>
      <c r="B111" s="14" t="s">
        <v>75</v>
      </c>
      <c r="C111" s="97" t="s">
        <v>3</v>
      </c>
      <c r="D111" s="143">
        <v>900</v>
      </c>
      <c r="E111" s="9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</row>
    <row r="112" spans="1:867" ht="30" x14ac:dyDescent="0.25">
      <c r="A112" s="11"/>
      <c r="B112" s="68" t="s">
        <v>124</v>
      </c>
      <c r="C112" s="11"/>
      <c r="D112" s="143"/>
      <c r="E112" s="9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</row>
    <row r="113" spans="1:867" ht="17.25" customHeight="1" x14ac:dyDescent="0.25">
      <c r="A113" s="11">
        <f>A110+1</f>
        <v>57</v>
      </c>
      <c r="B113" s="95" t="s">
        <v>94</v>
      </c>
      <c r="C113" s="92" t="s">
        <v>3</v>
      </c>
      <c r="D113" s="143">
        <v>142</v>
      </c>
      <c r="E113" s="9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</row>
    <row r="114" spans="1:867" ht="30" x14ac:dyDescent="0.25">
      <c r="A114" s="11">
        <f>A113+1</f>
        <v>58</v>
      </c>
      <c r="B114" s="95" t="s">
        <v>95</v>
      </c>
      <c r="C114" s="92" t="s">
        <v>3</v>
      </c>
      <c r="D114" s="143">
        <v>142</v>
      </c>
      <c r="E114" s="9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</row>
    <row r="115" spans="1:867" x14ac:dyDescent="0.25">
      <c r="A115" s="11">
        <f t="shared" ref="A115:A119" si="6">A114+1</f>
        <v>59</v>
      </c>
      <c r="B115" s="95" t="s">
        <v>79</v>
      </c>
      <c r="C115" s="92" t="s">
        <v>3</v>
      </c>
      <c r="D115" s="143">
        <v>155</v>
      </c>
      <c r="E115" s="9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</row>
    <row r="116" spans="1:867" x14ac:dyDescent="0.25">
      <c r="A116" s="11"/>
      <c r="B116" s="95" t="s">
        <v>11</v>
      </c>
      <c r="C116" s="92" t="s">
        <v>3</v>
      </c>
      <c r="D116" s="143">
        <v>155</v>
      </c>
      <c r="E116" s="9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</row>
    <row r="117" spans="1:867" ht="15" customHeight="1" x14ac:dyDescent="0.25">
      <c r="A117" s="11">
        <f>A115+1</f>
        <v>60</v>
      </c>
      <c r="B117" s="14" t="s">
        <v>96</v>
      </c>
      <c r="C117" s="92" t="s">
        <v>3</v>
      </c>
      <c r="D117" s="143">
        <v>74.400000000000006</v>
      </c>
      <c r="E117" s="9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</row>
    <row r="118" spans="1:867" ht="33" customHeight="1" x14ac:dyDescent="0.25">
      <c r="A118" s="11">
        <f>A117+1</f>
        <v>61</v>
      </c>
      <c r="B118" s="14" t="s">
        <v>95</v>
      </c>
      <c r="C118" s="92" t="s">
        <v>3</v>
      </c>
      <c r="D118" s="143">
        <v>74.400000000000006</v>
      </c>
      <c r="E118" s="9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</row>
    <row r="119" spans="1:867" x14ac:dyDescent="0.25">
      <c r="A119" s="11">
        <f t="shared" si="6"/>
        <v>62</v>
      </c>
      <c r="B119" s="14" t="s">
        <v>78</v>
      </c>
      <c r="C119" s="92" t="s">
        <v>3</v>
      </c>
      <c r="D119" s="143">
        <v>54.7</v>
      </c>
      <c r="E119" s="9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</row>
    <row r="120" spans="1:867" s="103" customFormat="1" outlineLevel="1" x14ac:dyDescent="0.25">
      <c r="A120" s="104"/>
      <c r="B120" s="80" t="s">
        <v>77</v>
      </c>
      <c r="C120" s="92" t="s">
        <v>3</v>
      </c>
      <c r="D120" s="143">
        <v>54.7</v>
      </c>
      <c r="E120" s="99"/>
      <c r="F120" s="100"/>
      <c r="G120" s="100"/>
      <c r="H120" s="101"/>
      <c r="I120" s="101"/>
      <c r="J120" s="203"/>
      <c r="K120" s="204"/>
      <c r="L120" s="102"/>
      <c r="M120" s="100"/>
      <c r="N120" s="100"/>
      <c r="O120" s="100"/>
      <c r="P120" s="100"/>
    </row>
    <row r="121" spans="1:867" x14ac:dyDescent="0.25">
      <c r="A121" s="11">
        <f>A119+1</f>
        <v>63</v>
      </c>
      <c r="B121" s="14" t="s">
        <v>79</v>
      </c>
      <c r="C121" s="92" t="s">
        <v>3</v>
      </c>
      <c r="D121" s="143">
        <v>199</v>
      </c>
      <c r="E121" s="9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</row>
    <row r="122" spans="1:867" outlineLevel="1" x14ac:dyDescent="0.25">
      <c r="A122" s="11"/>
      <c r="B122" s="14" t="s">
        <v>11</v>
      </c>
      <c r="C122" s="92" t="s">
        <v>3</v>
      </c>
      <c r="D122" s="143">
        <v>199</v>
      </c>
      <c r="E122" s="9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</row>
    <row r="123" spans="1:867" x14ac:dyDescent="0.25">
      <c r="A123" s="11">
        <f>A121+1</f>
        <v>64</v>
      </c>
      <c r="B123" s="14" t="s">
        <v>80</v>
      </c>
      <c r="C123" s="92" t="s">
        <v>3</v>
      </c>
      <c r="D123" s="143">
        <v>199</v>
      </c>
      <c r="E123" s="9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</row>
    <row r="124" spans="1:867" x14ac:dyDescent="0.25">
      <c r="A124" s="11">
        <f>A123+1</f>
        <v>65</v>
      </c>
      <c r="B124" s="14" t="s">
        <v>81</v>
      </c>
      <c r="C124" s="92" t="s">
        <v>3</v>
      </c>
      <c r="D124" s="143">
        <v>45.6</v>
      </c>
      <c r="E124" s="9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</row>
    <row r="125" spans="1:867" s="103" customFormat="1" outlineLevel="1" x14ac:dyDescent="0.25">
      <c r="A125" s="11"/>
      <c r="B125" s="80" t="s">
        <v>82</v>
      </c>
      <c r="C125" s="92" t="s">
        <v>3</v>
      </c>
      <c r="D125" s="143">
        <v>45.6</v>
      </c>
      <c r="E125" s="99"/>
      <c r="F125" s="100"/>
      <c r="G125" s="100"/>
      <c r="H125" s="101"/>
      <c r="I125" s="101"/>
      <c r="J125" s="203"/>
      <c r="K125" s="204"/>
      <c r="L125" s="102"/>
      <c r="M125" s="100"/>
      <c r="N125" s="100"/>
      <c r="O125" s="100"/>
      <c r="P125" s="100"/>
    </row>
    <row r="126" spans="1:867" s="103" customFormat="1" x14ac:dyDescent="0.25">
      <c r="A126" s="11">
        <f t="shared" ref="A126" si="7">A124+1</f>
        <v>66</v>
      </c>
      <c r="B126" s="80" t="s">
        <v>83</v>
      </c>
      <c r="C126" s="92" t="s">
        <v>4</v>
      </c>
      <c r="D126" s="143">
        <v>84</v>
      </c>
      <c r="E126" s="99"/>
      <c r="F126" s="100"/>
      <c r="G126" s="100"/>
      <c r="H126" s="101"/>
      <c r="I126" s="101"/>
      <c r="J126" s="105"/>
      <c r="K126" s="90"/>
      <c r="L126" s="102"/>
      <c r="M126" s="100"/>
      <c r="N126" s="100"/>
      <c r="O126" s="100"/>
      <c r="P126" s="100"/>
    </row>
    <row r="127" spans="1:867" s="103" customFormat="1" outlineLevel="1" x14ac:dyDescent="0.25">
      <c r="A127" s="104"/>
      <c r="B127" s="80" t="s">
        <v>84</v>
      </c>
      <c r="C127" s="92" t="s">
        <v>72</v>
      </c>
      <c r="D127" s="143">
        <v>33.6</v>
      </c>
      <c r="E127" s="99"/>
      <c r="F127" s="100"/>
      <c r="G127" s="100"/>
      <c r="H127" s="101"/>
      <c r="I127" s="101"/>
      <c r="J127" s="105"/>
      <c r="K127" s="90"/>
      <c r="L127" s="102"/>
      <c r="M127" s="100"/>
      <c r="N127" s="100"/>
      <c r="O127" s="100"/>
      <c r="P127" s="100"/>
    </row>
    <row r="128" spans="1:867" x14ac:dyDescent="0.25">
      <c r="A128" s="11">
        <f>A126+1</f>
        <v>67</v>
      </c>
      <c r="B128" s="14" t="s">
        <v>85</v>
      </c>
      <c r="C128" s="11" t="s">
        <v>86</v>
      </c>
      <c r="D128" s="143" t="s">
        <v>97</v>
      </c>
      <c r="E128" s="9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</row>
    <row r="129" spans="1:867" s="103" customFormat="1" outlineLevel="1" x14ac:dyDescent="0.25">
      <c r="A129" s="11"/>
      <c r="B129" s="14" t="s">
        <v>87</v>
      </c>
      <c r="C129" s="11" t="s">
        <v>9</v>
      </c>
      <c r="D129" s="143">
        <v>6.5349599999999999</v>
      </c>
      <c r="E129" s="99"/>
      <c r="F129" s="100"/>
      <c r="G129" s="100"/>
      <c r="H129" s="101"/>
      <c r="I129" s="101"/>
      <c r="J129" s="203"/>
      <c r="K129" s="204"/>
      <c r="L129" s="102"/>
      <c r="M129" s="100"/>
      <c r="N129" s="100"/>
      <c r="O129" s="100"/>
      <c r="P129" s="100"/>
    </row>
    <row r="130" spans="1:867" x14ac:dyDescent="0.25">
      <c r="A130" s="11">
        <f t="shared" ref="A130:A136" si="8">A128+1</f>
        <v>68</v>
      </c>
      <c r="B130" s="14" t="s">
        <v>88</v>
      </c>
      <c r="C130" s="97" t="s">
        <v>4</v>
      </c>
      <c r="D130" s="143">
        <v>75.099999999999994</v>
      </c>
      <c r="E130" s="9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</row>
    <row r="131" spans="1:867" s="103" customFormat="1" outlineLevel="1" x14ac:dyDescent="0.25">
      <c r="A131" s="11"/>
      <c r="B131" s="80" t="s">
        <v>89</v>
      </c>
      <c r="C131" s="97" t="s">
        <v>4</v>
      </c>
      <c r="D131" s="143">
        <f>75.1*1.05</f>
        <v>78.855000000000004</v>
      </c>
      <c r="E131" s="13"/>
      <c r="F131" s="100"/>
      <c r="G131" s="100"/>
      <c r="H131" s="101"/>
      <c r="I131" s="101"/>
      <c r="J131" s="203"/>
      <c r="K131" s="204"/>
      <c r="L131" s="102"/>
      <c r="M131" s="100"/>
      <c r="N131" s="100"/>
      <c r="O131" s="100"/>
      <c r="P131" s="100"/>
    </row>
    <row r="132" spans="1:867" ht="31.5" customHeight="1" x14ac:dyDescent="0.25">
      <c r="A132" s="11">
        <f t="shared" si="8"/>
        <v>69</v>
      </c>
      <c r="B132" s="95" t="s">
        <v>90</v>
      </c>
      <c r="C132" s="97" t="s">
        <v>4</v>
      </c>
      <c r="D132" s="143">
        <v>71.5</v>
      </c>
      <c r="E132" s="9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</row>
    <row r="133" spans="1:867" outlineLevel="1" x14ac:dyDescent="0.25">
      <c r="A133" s="11"/>
      <c r="B133" s="95" t="s">
        <v>91</v>
      </c>
      <c r="C133" s="97" t="s">
        <v>4</v>
      </c>
      <c r="D133" s="143">
        <v>71.5</v>
      </c>
      <c r="E133" s="9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</row>
    <row r="134" spans="1:867" s="103" customFormat="1" outlineLevel="1" x14ac:dyDescent="0.25">
      <c r="A134" s="11">
        <f t="shared" si="8"/>
        <v>70</v>
      </c>
      <c r="B134" s="86" t="s">
        <v>77</v>
      </c>
      <c r="C134" s="92" t="s">
        <v>3</v>
      </c>
      <c r="D134" s="147">
        <v>9.1999999999999993</v>
      </c>
      <c r="E134" s="99"/>
      <c r="F134" s="100"/>
      <c r="G134" s="100"/>
      <c r="H134" s="101"/>
      <c r="I134" s="101"/>
      <c r="J134" s="203"/>
      <c r="K134" s="204"/>
      <c r="L134" s="102"/>
      <c r="M134" s="100"/>
      <c r="N134" s="100"/>
      <c r="O134" s="100"/>
      <c r="P134" s="100"/>
    </row>
    <row r="135" spans="1:867" s="103" customFormat="1" outlineLevel="1" x14ac:dyDescent="0.25">
      <c r="A135" s="11"/>
      <c r="B135" s="86" t="s">
        <v>92</v>
      </c>
      <c r="C135" s="92" t="s">
        <v>72</v>
      </c>
      <c r="D135" s="147">
        <v>222.4</v>
      </c>
      <c r="E135" s="99"/>
      <c r="F135" s="100"/>
      <c r="G135" s="100"/>
      <c r="H135" s="101"/>
      <c r="I135" s="101"/>
      <c r="J135" s="105"/>
      <c r="K135" s="90"/>
      <c r="L135" s="102"/>
      <c r="M135" s="100"/>
      <c r="N135" s="100"/>
      <c r="O135" s="100"/>
      <c r="P135" s="100"/>
    </row>
    <row r="136" spans="1:867" x14ac:dyDescent="0.25">
      <c r="A136" s="11">
        <f t="shared" si="8"/>
        <v>71</v>
      </c>
      <c r="B136" s="95" t="s">
        <v>93</v>
      </c>
      <c r="C136" s="92" t="s">
        <v>10</v>
      </c>
      <c r="D136" s="143" t="s">
        <v>98</v>
      </c>
      <c r="E136" s="9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</row>
    <row r="137" spans="1:867" s="103" customFormat="1" outlineLevel="1" x14ac:dyDescent="0.25">
      <c r="A137" s="104"/>
      <c r="B137" s="86" t="s">
        <v>77</v>
      </c>
      <c r="C137" s="92" t="s">
        <v>3</v>
      </c>
      <c r="D137" s="147">
        <v>3.6</v>
      </c>
      <c r="E137" s="99"/>
      <c r="F137" s="100"/>
      <c r="G137" s="100"/>
      <c r="H137" s="101"/>
      <c r="I137" s="101"/>
      <c r="J137" s="203"/>
      <c r="K137" s="204"/>
      <c r="L137" s="102"/>
      <c r="M137" s="100"/>
      <c r="N137" s="100"/>
      <c r="O137" s="100"/>
      <c r="P137" s="100"/>
    </row>
    <row r="138" spans="1:867" x14ac:dyDescent="0.25">
      <c r="A138" s="11"/>
      <c r="B138" s="68" t="s">
        <v>100</v>
      </c>
      <c r="C138" s="11"/>
      <c r="D138" s="143"/>
      <c r="E138" s="9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</row>
    <row r="139" spans="1:867" x14ac:dyDescent="0.25">
      <c r="A139" s="11">
        <f>A136+1</f>
        <v>72</v>
      </c>
      <c r="B139" s="95" t="s">
        <v>99</v>
      </c>
      <c r="C139" s="89" t="s">
        <v>8</v>
      </c>
      <c r="D139" s="145">
        <v>10</v>
      </c>
      <c r="E139" s="8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</row>
    <row r="140" spans="1:867" ht="15" customHeight="1" x14ac:dyDescent="0.25">
      <c r="A140" s="189" t="s">
        <v>6</v>
      </c>
      <c r="B140" s="189"/>
      <c r="C140" s="189"/>
      <c r="D140" s="189"/>
      <c r="E140" s="6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</row>
    <row r="141" spans="1:867" s="67" customFormat="1" ht="36.75" customHeight="1" x14ac:dyDescent="0.25">
      <c r="A141" s="124">
        <v>1</v>
      </c>
      <c r="B141" s="190" t="s">
        <v>48</v>
      </c>
      <c r="C141" s="190"/>
      <c r="D141" s="190"/>
      <c r="E141" s="190"/>
      <c r="F141" s="38"/>
      <c r="G141" s="39"/>
      <c r="H141" s="36"/>
      <c r="I141" s="36"/>
      <c r="J141" s="36"/>
      <c r="K141" s="36"/>
    </row>
    <row r="142" spans="1:867" s="67" customFormat="1" ht="23.25" customHeight="1" x14ac:dyDescent="0.25">
      <c r="A142" s="108">
        <f>A141+1</f>
        <v>2</v>
      </c>
      <c r="B142" s="200" t="s">
        <v>114</v>
      </c>
      <c r="C142" s="201"/>
      <c r="D142" s="201"/>
      <c r="E142" s="202"/>
      <c r="F142" s="38"/>
      <c r="G142" s="39"/>
      <c r="H142" s="36"/>
      <c r="I142" s="36"/>
      <c r="J142" s="36"/>
      <c r="K142" s="36"/>
    </row>
    <row r="143" spans="1:867" ht="24.75" customHeight="1" x14ac:dyDescent="0.25">
      <c r="A143" s="108">
        <f t="shared" ref="A143:A152" si="9">A142+1</f>
        <v>3</v>
      </c>
      <c r="B143" s="191" t="s">
        <v>49</v>
      </c>
      <c r="C143" s="192"/>
      <c r="D143" s="192"/>
      <c r="E143" s="19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</row>
    <row r="144" spans="1:867" ht="14.25" customHeight="1" x14ac:dyDescent="0.25">
      <c r="A144" s="108">
        <f t="shared" si="9"/>
        <v>4</v>
      </c>
      <c r="B144" s="191" t="s">
        <v>113</v>
      </c>
      <c r="C144" s="192"/>
      <c r="D144" s="192"/>
      <c r="E144" s="19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</row>
    <row r="145" spans="1:867" ht="14.25" customHeight="1" x14ac:dyDescent="0.25">
      <c r="A145" s="108">
        <f t="shared" si="9"/>
        <v>5</v>
      </c>
      <c r="B145" s="196" t="s">
        <v>50</v>
      </c>
      <c r="C145" s="196"/>
      <c r="D145" s="196"/>
      <c r="E145" s="19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</row>
    <row r="146" spans="1:867" ht="14.25" customHeight="1" x14ac:dyDescent="0.25">
      <c r="A146" s="108">
        <f t="shared" si="9"/>
        <v>6</v>
      </c>
      <c r="B146" s="196" t="s">
        <v>51</v>
      </c>
      <c r="C146" s="196"/>
      <c r="D146" s="196"/>
      <c r="E146" s="19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</row>
    <row r="147" spans="1:867" ht="14.25" customHeight="1" x14ac:dyDescent="0.25">
      <c r="A147" s="108">
        <f t="shared" si="9"/>
        <v>7</v>
      </c>
      <c r="B147" s="196" t="s">
        <v>52</v>
      </c>
      <c r="C147" s="196"/>
      <c r="D147" s="196"/>
      <c r="E147" s="19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</row>
    <row r="148" spans="1:867" ht="14.25" customHeight="1" x14ac:dyDescent="0.25">
      <c r="A148" s="131">
        <f t="shared" si="9"/>
        <v>8</v>
      </c>
      <c r="B148" s="196" t="s">
        <v>53</v>
      </c>
      <c r="C148" s="196"/>
      <c r="D148" s="196"/>
      <c r="E148" s="19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</row>
    <row r="149" spans="1:867" ht="14.25" customHeight="1" x14ac:dyDescent="0.25">
      <c r="A149" s="131">
        <f t="shared" si="9"/>
        <v>9</v>
      </c>
      <c r="B149" s="196" t="s">
        <v>54</v>
      </c>
      <c r="C149" s="196"/>
      <c r="D149" s="196"/>
      <c r="E149" s="19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</row>
    <row r="150" spans="1:867" ht="14.25" customHeight="1" x14ac:dyDescent="0.25">
      <c r="A150" s="131">
        <f t="shared" si="9"/>
        <v>10</v>
      </c>
      <c r="B150" s="196" t="s">
        <v>55</v>
      </c>
      <c r="C150" s="196"/>
      <c r="D150" s="196"/>
      <c r="E150" s="19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</row>
    <row r="151" spans="1:867" ht="15" customHeight="1" x14ac:dyDescent="0.25">
      <c r="A151" s="131">
        <f t="shared" si="9"/>
        <v>11</v>
      </c>
      <c r="B151" s="196" t="s">
        <v>56</v>
      </c>
      <c r="C151" s="196"/>
      <c r="D151" s="196"/>
      <c r="E151" s="19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</row>
    <row r="152" spans="1:867" ht="15" customHeight="1" x14ac:dyDescent="0.25">
      <c r="A152" s="131">
        <f t="shared" si="9"/>
        <v>12</v>
      </c>
      <c r="B152" s="196" t="s">
        <v>115</v>
      </c>
      <c r="C152" s="196"/>
      <c r="D152" s="196"/>
      <c r="E152" s="19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</row>
    <row r="153" spans="1:867" x14ac:dyDescent="0.25">
      <c r="E153" s="21" t="s">
        <v>7</v>
      </c>
    </row>
    <row r="154" spans="1:867" ht="15.75" x14ac:dyDescent="0.25">
      <c r="A154" s="183"/>
      <c r="B154" s="183"/>
      <c r="C154" s="183"/>
      <c r="D154" s="183"/>
      <c r="E154" s="6"/>
      <c r="F154" s="28"/>
      <c r="G154" s="18"/>
      <c r="H154" s="18"/>
    </row>
    <row r="155" spans="1:867" ht="15.75" x14ac:dyDescent="0.25">
      <c r="A155" s="107"/>
      <c r="B155" s="107"/>
      <c r="C155" s="107"/>
      <c r="D155" s="148"/>
      <c r="E155" s="16"/>
      <c r="F155" s="28"/>
      <c r="G155" s="18"/>
      <c r="H155" s="18"/>
    </row>
    <row r="156" spans="1:867" ht="15.75" x14ac:dyDescent="0.25">
      <c r="A156" s="19"/>
      <c r="B156" s="20"/>
      <c r="C156" s="19"/>
      <c r="D156" s="148"/>
      <c r="E156" s="6"/>
      <c r="F156" s="28"/>
      <c r="G156" s="18"/>
      <c r="H156" s="18"/>
    </row>
  </sheetData>
  <autoFilter ref="A26:E27"/>
  <mergeCells count="37">
    <mergeCell ref="J120:K120"/>
    <mergeCell ref="J125:K125"/>
    <mergeCell ref="J129:K129"/>
    <mergeCell ref="J104:K104"/>
    <mergeCell ref="J106:K106"/>
    <mergeCell ref="J131:K131"/>
    <mergeCell ref="J134:K134"/>
    <mergeCell ref="J137:K137"/>
    <mergeCell ref="B152:E152"/>
    <mergeCell ref="B147:E147"/>
    <mergeCell ref="B148:E148"/>
    <mergeCell ref="B149:E149"/>
    <mergeCell ref="B150:E150"/>
    <mergeCell ref="C26:C27"/>
    <mergeCell ref="B144:E144"/>
    <mergeCell ref="B145:E145"/>
    <mergeCell ref="B146:E146"/>
    <mergeCell ref="B151:E151"/>
    <mergeCell ref="A28:E28"/>
    <mergeCell ref="A80:E80"/>
    <mergeCell ref="B142:E142"/>
    <mergeCell ref="A154:B154"/>
    <mergeCell ref="C154:D154"/>
    <mergeCell ref="A18:E18"/>
    <mergeCell ref="A19:E19"/>
    <mergeCell ref="A20:E20"/>
    <mergeCell ref="A21:E21"/>
    <mergeCell ref="B22:D22"/>
    <mergeCell ref="B23:E23"/>
    <mergeCell ref="B24:E24"/>
    <mergeCell ref="A140:D140"/>
    <mergeCell ref="B141:E141"/>
    <mergeCell ref="B143:E143"/>
    <mergeCell ref="D26:D27"/>
    <mergeCell ref="E26:E27"/>
    <mergeCell ref="A26:A27"/>
    <mergeCell ref="B26:B27"/>
  </mergeCells>
  <pageMargins left="0.55118110236220474" right="0.43307086614173229" top="0.27559055118110237" bottom="0.6692913385826772" header="0.19685039370078741" footer="0.23622047244094491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5"/>
  <sheetViews>
    <sheetView tabSelected="1" topLeftCell="A25" zoomScale="80" zoomScaleNormal="80" zoomScaleSheetLayoutView="100" workbookViewId="0">
      <selection sqref="A1:I59"/>
    </sheetView>
  </sheetViews>
  <sheetFormatPr defaultRowHeight="15" x14ac:dyDescent="0.25"/>
  <cols>
    <col min="1" max="1" width="5" style="44" customWidth="1"/>
    <col min="2" max="2" width="84" style="45" customWidth="1"/>
    <col min="3" max="3" width="9.5703125" style="6" customWidth="1"/>
    <col min="4" max="4" width="16.42578125" style="176" bestFit="1" customWidth="1"/>
    <col min="5" max="5" width="11.85546875" style="6" customWidth="1"/>
    <col min="6" max="6" width="16.42578125" style="176" bestFit="1" customWidth="1"/>
    <col min="7" max="7" width="14" style="46" customWidth="1"/>
    <col min="8" max="8" width="10.28515625" style="47" customWidth="1"/>
    <col min="9" max="9" width="14.7109375" style="47" customWidth="1"/>
    <col min="10" max="10" width="14.28515625" style="1" customWidth="1"/>
    <col min="11" max="11" width="9.140625" style="1"/>
    <col min="12" max="12" width="18.7109375" style="1" customWidth="1"/>
    <col min="13" max="16384" width="9.140625" style="1"/>
  </cols>
  <sheetData>
    <row r="1" spans="1:77" x14ac:dyDescent="0.25">
      <c r="A1" s="7"/>
      <c r="B1" s="32"/>
      <c r="C1" s="1"/>
      <c r="D1" s="161"/>
      <c r="E1" s="7"/>
      <c r="F1" s="177"/>
      <c r="G1" s="7"/>
      <c r="H1" s="1"/>
      <c r="I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77" s="36" customFormat="1" ht="15" customHeight="1" x14ac:dyDescent="0.25">
      <c r="A2" s="33"/>
      <c r="B2" s="34" t="s">
        <v>21</v>
      </c>
      <c r="D2" s="162"/>
      <c r="E2" s="37"/>
      <c r="F2" s="178"/>
      <c r="G2" s="35" t="s">
        <v>22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</row>
    <row r="3" spans="1:77" s="36" customFormat="1" ht="15" customHeight="1" x14ac:dyDescent="0.25">
      <c r="A3" s="33"/>
      <c r="B3" s="34" t="s">
        <v>23</v>
      </c>
      <c r="D3" s="162"/>
      <c r="E3" s="37"/>
      <c r="F3" s="178"/>
      <c r="G3" s="35" t="s">
        <v>24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</row>
    <row r="4" spans="1:77" s="36" customFormat="1" ht="15" customHeight="1" x14ac:dyDescent="0.25">
      <c r="A4" s="33"/>
      <c r="B4" s="35" t="s">
        <v>25</v>
      </c>
      <c r="D4" s="162"/>
      <c r="E4" s="37"/>
      <c r="F4" s="178"/>
      <c r="G4" s="35" t="s">
        <v>25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</row>
    <row r="5" spans="1:77" s="36" customFormat="1" ht="14.25" customHeight="1" x14ac:dyDescent="0.25">
      <c r="A5" s="33"/>
      <c r="B5" s="40" t="s">
        <v>26</v>
      </c>
      <c r="D5" s="162"/>
      <c r="E5" s="37"/>
      <c r="F5" s="178"/>
      <c r="G5" s="41" t="s">
        <v>27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</row>
    <row r="6" spans="1:77" s="36" customFormat="1" ht="15.75" customHeight="1" x14ac:dyDescent="0.25">
      <c r="A6" s="42"/>
      <c r="B6" s="40" t="s">
        <v>28</v>
      </c>
      <c r="D6" s="162"/>
      <c r="E6" s="37"/>
      <c r="F6" s="178"/>
      <c r="G6" s="43" t="s">
        <v>29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</row>
    <row r="7" spans="1:77" s="36" customFormat="1" ht="12" customHeight="1" x14ac:dyDescent="0.25">
      <c r="A7" s="42"/>
      <c r="B7" s="40"/>
      <c r="C7" s="40"/>
      <c r="D7" s="163"/>
      <c r="E7" s="37"/>
      <c r="F7" s="178"/>
      <c r="G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</row>
    <row r="8" spans="1:77" s="36" customFormat="1" ht="12" customHeight="1" x14ac:dyDescent="0.25">
      <c r="A8" s="42"/>
      <c r="B8" s="40"/>
      <c r="C8" s="40"/>
      <c r="D8" s="163"/>
      <c r="E8" s="37"/>
      <c r="F8" s="178"/>
      <c r="G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</row>
    <row r="9" spans="1:77" s="36" customFormat="1" ht="12" customHeight="1" x14ac:dyDescent="0.25">
      <c r="A9" s="42"/>
      <c r="B9" s="34" t="s">
        <v>21</v>
      </c>
      <c r="C9" s="40"/>
      <c r="D9" s="163"/>
      <c r="E9" s="37"/>
      <c r="F9" s="178"/>
      <c r="G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</row>
    <row r="10" spans="1:77" s="36" customFormat="1" ht="16.5" customHeight="1" x14ac:dyDescent="0.25">
      <c r="A10" s="42"/>
      <c r="B10" s="34" t="s">
        <v>173</v>
      </c>
      <c r="C10" s="40"/>
      <c r="D10" s="163"/>
      <c r="E10" s="37"/>
      <c r="F10" s="178"/>
      <c r="G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</row>
    <row r="11" spans="1:77" s="36" customFormat="1" ht="12.75" customHeight="1" x14ac:dyDescent="0.25">
      <c r="A11" s="42"/>
      <c r="B11" s="34" t="s">
        <v>15</v>
      </c>
      <c r="C11" s="40"/>
      <c r="D11" s="163"/>
      <c r="E11" s="37"/>
      <c r="F11" s="178"/>
      <c r="G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</row>
    <row r="12" spans="1:77" s="36" customFormat="1" ht="17.25" customHeight="1" x14ac:dyDescent="0.25">
      <c r="A12" s="42"/>
      <c r="B12" s="35" t="s">
        <v>25</v>
      </c>
      <c r="C12" s="40"/>
      <c r="D12" s="163"/>
      <c r="E12" s="37"/>
      <c r="F12" s="178"/>
      <c r="G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</row>
    <row r="13" spans="1:77" s="36" customFormat="1" ht="15" customHeight="1" x14ac:dyDescent="0.25">
      <c r="A13" s="42"/>
      <c r="B13" s="40" t="s">
        <v>174</v>
      </c>
      <c r="C13" s="40"/>
      <c r="D13" s="163"/>
      <c r="E13" s="37"/>
      <c r="F13" s="178"/>
      <c r="G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</row>
    <row r="14" spans="1:77" s="36" customFormat="1" ht="15.75" customHeight="1" x14ac:dyDescent="0.25">
      <c r="A14" s="42"/>
      <c r="B14" s="40" t="s">
        <v>28</v>
      </c>
      <c r="C14" s="40"/>
      <c r="D14" s="163"/>
      <c r="E14" s="37"/>
      <c r="F14" s="178"/>
      <c r="G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</row>
    <row r="15" spans="1:77" s="2" customFormat="1" ht="15.75" x14ac:dyDescent="0.25">
      <c r="A15" s="63"/>
      <c r="B15" s="210"/>
      <c r="C15" s="210"/>
      <c r="D15" s="210"/>
      <c r="E15" s="210"/>
      <c r="F15" s="211"/>
      <c r="G15" s="211"/>
      <c r="H15" s="211"/>
      <c r="I15" s="211"/>
    </row>
    <row r="16" spans="1:77" s="2" customFormat="1" x14ac:dyDescent="0.25">
      <c r="A16" s="63"/>
      <c r="B16" s="63"/>
      <c r="C16" s="63"/>
      <c r="D16" s="164"/>
      <c r="E16" s="63"/>
      <c r="F16" s="179"/>
      <c r="G16" s="64"/>
      <c r="H16" s="18"/>
      <c r="I16" s="18"/>
    </row>
    <row r="17" spans="1:77" ht="18.75" x14ac:dyDescent="0.25">
      <c r="A17" s="212" t="s">
        <v>33</v>
      </c>
      <c r="B17" s="212"/>
      <c r="C17" s="212"/>
      <c r="D17" s="212"/>
      <c r="E17" s="212"/>
      <c r="F17" s="212"/>
      <c r="G17" s="212"/>
      <c r="H17" s="212"/>
      <c r="I17" s="21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ht="15.75" customHeight="1" x14ac:dyDescent="0.25">
      <c r="A18" s="212" t="s">
        <v>108</v>
      </c>
      <c r="B18" s="212"/>
      <c r="C18" s="212"/>
      <c r="D18" s="212"/>
      <c r="E18" s="212"/>
      <c r="F18" s="212"/>
      <c r="G18" s="212"/>
      <c r="H18" s="212"/>
      <c r="I18" s="2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5" customFormat="1" ht="36.75" customHeight="1" x14ac:dyDescent="0.25">
      <c r="A19" s="212" t="s">
        <v>168</v>
      </c>
      <c r="B19" s="212"/>
      <c r="C19" s="212"/>
      <c r="D19" s="212"/>
      <c r="E19" s="212"/>
      <c r="F19" s="212"/>
      <c r="G19" s="212"/>
      <c r="H19" s="212"/>
      <c r="I19" s="21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</row>
    <row r="20" spans="1:77" ht="15.75" customHeight="1" x14ac:dyDescent="0.25">
      <c r="A20" s="48"/>
      <c r="B20" s="48"/>
      <c r="C20" s="49"/>
      <c r="D20" s="165"/>
      <c r="E20" s="49"/>
      <c r="F20" s="165"/>
      <c r="G20" s="49"/>
      <c r="H20" s="49"/>
      <c r="I20" s="49"/>
    </row>
    <row r="21" spans="1:77" ht="29.25" customHeight="1" x14ac:dyDescent="0.25">
      <c r="A21" s="205" t="s">
        <v>0</v>
      </c>
      <c r="B21" s="205" t="s">
        <v>2</v>
      </c>
      <c r="C21" s="206" t="s">
        <v>1</v>
      </c>
      <c r="D21" s="207" t="s">
        <v>34</v>
      </c>
      <c r="E21" s="208" t="s">
        <v>35</v>
      </c>
      <c r="F21" s="208" t="s">
        <v>36</v>
      </c>
      <c r="G21" s="208"/>
      <c r="H21" s="208" t="s">
        <v>37</v>
      </c>
      <c r="I21" s="208" t="s">
        <v>38</v>
      </c>
    </row>
    <row r="22" spans="1:77" ht="19.5" customHeight="1" x14ac:dyDescent="0.25">
      <c r="A22" s="205"/>
      <c r="B22" s="205"/>
      <c r="C22" s="206"/>
      <c r="D22" s="207"/>
      <c r="E22" s="208"/>
      <c r="F22" s="180" t="s">
        <v>39</v>
      </c>
      <c r="G22" s="108" t="s">
        <v>40</v>
      </c>
      <c r="H22" s="208"/>
      <c r="I22" s="208"/>
    </row>
    <row r="23" spans="1:77" ht="18.75" customHeight="1" x14ac:dyDescent="0.25">
      <c r="A23" s="217" t="s">
        <v>111</v>
      </c>
      <c r="B23" s="218"/>
      <c r="C23" s="218"/>
      <c r="D23" s="218"/>
      <c r="E23" s="218"/>
      <c r="F23" s="218"/>
      <c r="G23" s="218"/>
      <c r="H23" s="218"/>
      <c r="I23" s="219"/>
    </row>
    <row r="24" spans="1:77" s="65" customFormat="1" ht="18.75" customHeight="1" x14ac:dyDescent="0.25">
      <c r="A24" s="134"/>
      <c r="B24" s="51" t="str">
        <f>'ТЗ '!B39</f>
        <v xml:space="preserve">Устройство перездов - 2шт., площадок стоянки пожарной техники </v>
      </c>
      <c r="C24" s="134"/>
      <c r="D24" s="166"/>
      <c r="E24" s="134"/>
      <c r="F24" s="166"/>
      <c r="G24" s="134"/>
      <c r="H24" s="134"/>
      <c r="I24" s="134"/>
    </row>
    <row r="25" spans="1:77" s="65" customFormat="1" ht="18.75" customHeight="1" x14ac:dyDescent="0.25">
      <c r="A25" s="10">
        <v>1</v>
      </c>
      <c r="B25" s="96" t="str">
        <f>'ТЗ '!B48</f>
        <v>щебень фракции 40-70мм</v>
      </c>
      <c r="C25" s="10" t="s">
        <v>3</v>
      </c>
      <c r="D25" s="93">
        <f>('ТЗ '!D48+'ТЗ '!D50)*1.26</f>
        <v>306.43199999999996</v>
      </c>
      <c r="E25" s="134"/>
      <c r="F25" s="93">
        <f>D25</f>
        <v>306.43199999999996</v>
      </c>
      <c r="G25" s="134"/>
      <c r="H25" s="134"/>
      <c r="I25" s="134"/>
    </row>
    <row r="26" spans="1:77" s="65" customFormat="1" ht="18.75" customHeight="1" x14ac:dyDescent="0.25">
      <c r="A26" s="134"/>
      <c r="B26" s="134"/>
      <c r="C26" s="134"/>
      <c r="D26" s="166"/>
      <c r="E26" s="134"/>
      <c r="F26" s="166"/>
      <c r="G26" s="134"/>
      <c r="H26" s="134"/>
      <c r="I26" s="134"/>
    </row>
    <row r="27" spans="1:77" ht="14.25" customHeight="1" x14ac:dyDescent="0.25">
      <c r="A27" s="10"/>
      <c r="B27" s="51" t="s">
        <v>42</v>
      </c>
      <c r="C27" s="11"/>
      <c r="D27" s="167"/>
      <c r="E27" s="115"/>
      <c r="F27" s="167"/>
      <c r="G27" s="10"/>
      <c r="H27" s="108"/>
      <c r="I27" s="108"/>
    </row>
    <row r="28" spans="1:77" ht="14.25" customHeight="1" x14ac:dyDescent="0.25">
      <c r="A28" s="10">
        <f>A25+1</f>
        <v>2</v>
      </c>
      <c r="B28" s="52" t="s">
        <v>43</v>
      </c>
      <c r="C28" s="11" t="s">
        <v>3</v>
      </c>
      <c r="D28" s="167">
        <f>'ТЗ '!D53</f>
        <v>1529.28</v>
      </c>
      <c r="E28" s="115"/>
      <c r="F28" s="167">
        <f>D28</f>
        <v>1529.28</v>
      </c>
      <c r="G28" s="10"/>
      <c r="H28" s="108"/>
      <c r="I28" s="108"/>
    </row>
    <row r="29" spans="1:77" ht="14.25" customHeight="1" x14ac:dyDescent="0.25">
      <c r="A29" s="10">
        <f>A28+1</f>
        <v>3</v>
      </c>
      <c r="B29" s="17" t="s">
        <v>11</v>
      </c>
      <c r="C29" s="11" t="s">
        <v>41</v>
      </c>
      <c r="D29" s="167" t="s">
        <v>165</v>
      </c>
      <c r="E29" s="115"/>
      <c r="F29" s="167" t="str">
        <f>D29</f>
        <v>50479/80766</v>
      </c>
      <c r="G29" s="10"/>
      <c r="H29" s="108"/>
      <c r="I29" s="108"/>
    </row>
    <row r="30" spans="1:77" ht="14.25" customHeight="1" x14ac:dyDescent="0.25">
      <c r="A30" s="10">
        <f>A29+1</f>
        <v>4</v>
      </c>
      <c r="B30" s="17" t="s">
        <v>166</v>
      </c>
      <c r="C30" s="11" t="str">
        <f>'ТЗ '!C57</f>
        <v>м2</v>
      </c>
      <c r="D30" s="167">
        <f>'ТЗ '!D57</f>
        <v>4672.8</v>
      </c>
      <c r="E30" s="115"/>
      <c r="F30" s="167">
        <f>D30</f>
        <v>4672.8</v>
      </c>
      <c r="G30" s="10"/>
      <c r="H30" s="132"/>
      <c r="I30" s="132"/>
    </row>
    <row r="31" spans="1:77" ht="14.25" customHeight="1" x14ac:dyDescent="0.25">
      <c r="A31" s="10">
        <f>A30+1</f>
        <v>5</v>
      </c>
      <c r="B31" s="17" t="str">
        <f>'ТЗ '!B69</f>
        <v>семена газонных трав (смесь)</v>
      </c>
      <c r="C31" s="11" t="str">
        <f>'ТЗ '!C69</f>
        <v>кг</v>
      </c>
      <c r="D31" s="167">
        <f>'ТЗ '!D69</f>
        <v>43.820999999999998</v>
      </c>
      <c r="E31" s="115"/>
      <c r="G31" s="167">
        <f>D31</f>
        <v>43.820999999999998</v>
      </c>
      <c r="H31" s="132"/>
      <c r="I31" s="132"/>
    </row>
    <row r="32" spans="1:77" ht="14.25" customHeight="1" x14ac:dyDescent="0.25">
      <c r="A32" s="10"/>
      <c r="B32" s="29" t="s">
        <v>19</v>
      </c>
      <c r="C32" s="11"/>
      <c r="D32" s="167"/>
      <c r="E32" s="115"/>
      <c r="F32" s="167"/>
      <c r="G32" s="10"/>
      <c r="H32" s="108"/>
      <c r="I32" s="108"/>
    </row>
    <row r="33" spans="1:9" ht="14.25" customHeight="1" x14ac:dyDescent="0.25">
      <c r="A33" s="10">
        <f>A31+1</f>
        <v>6</v>
      </c>
      <c r="B33" s="76" t="s">
        <v>133</v>
      </c>
      <c r="C33" s="11" t="s">
        <v>4</v>
      </c>
      <c r="D33" s="167">
        <f>'ТЗ '!D78</f>
        <v>4270.5600000000004</v>
      </c>
      <c r="E33" s="115"/>
      <c r="F33" s="167">
        <f>D33</f>
        <v>4270.5600000000004</v>
      </c>
      <c r="G33" s="10"/>
      <c r="H33" s="108"/>
      <c r="I33" s="108"/>
    </row>
    <row r="34" spans="1:9" s="65" customFormat="1" ht="19.5" customHeight="1" x14ac:dyDescent="0.25">
      <c r="A34" s="217" t="str">
        <f>'ТЗ '!A80</f>
        <v>Автомобильная дорога от КП №2 до точки примыкания с автодорогой ПСП - УПН (L=3 км)</v>
      </c>
      <c r="B34" s="218"/>
      <c r="C34" s="218"/>
      <c r="D34" s="218"/>
      <c r="E34" s="218"/>
      <c r="F34" s="218"/>
      <c r="G34" s="218"/>
      <c r="H34" s="218"/>
      <c r="I34" s="219"/>
    </row>
    <row r="35" spans="1:9" ht="14.25" customHeight="1" x14ac:dyDescent="0.25">
      <c r="A35" s="110"/>
      <c r="B35" s="73" t="s">
        <v>61</v>
      </c>
      <c r="C35" s="111"/>
      <c r="D35" s="168"/>
      <c r="E35" s="116"/>
      <c r="F35" s="168"/>
      <c r="G35" s="69"/>
      <c r="H35" s="70"/>
      <c r="I35" s="70"/>
    </row>
    <row r="36" spans="1:9" ht="14.25" customHeight="1" x14ac:dyDescent="0.25">
      <c r="A36" s="77">
        <f>A33+1</f>
        <v>7</v>
      </c>
      <c r="B36" s="78" t="s">
        <v>101</v>
      </c>
      <c r="C36" s="79" t="s">
        <v>3</v>
      </c>
      <c r="D36" s="167" t="s">
        <v>127</v>
      </c>
      <c r="E36" s="117"/>
      <c r="F36" s="136" t="str">
        <f>D36</f>
        <v>121769/194830</v>
      </c>
      <c r="G36" s="69"/>
      <c r="H36" s="70"/>
      <c r="I36" s="70"/>
    </row>
    <row r="37" spans="1:9" ht="14.25" customHeight="1" x14ac:dyDescent="0.25">
      <c r="A37" s="112"/>
      <c r="B37" s="73" t="s">
        <v>69</v>
      </c>
      <c r="C37" s="111"/>
      <c r="D37" s="168"/>
      <c r="E37" s="116"/>
      <c r="F37" s="168"/>
      <c r="G37" s="69"/>
      <c r="H37" s="70"/>
      <c r="I37" s="70"/>
    </row>
    <row r="38" spans="1:9" ht="14.25" customHeight="1" x14ac:dyDescent="0.25">
      <c r="A38" s="77">
        <f>A36+1</f>
        <v>8</v>
      </c>
      <c r="B38" s="80" t="s">
        <v>71</v>
      </c>
      <c r="C38" s="79" t="s">
        <v>72</v>
      </c>
      <c r="D38" s="136">
        <f>'ТЗ '!D104+'ТЗ '!D106</f>
        <v>978</v>
      </c>
      <c r="E38" s="117"/>
      <c r="G38" s="136">
        <f>D38</f>
        <v>978</v>
      </c>
      <c r="H38" s="70"/>
      <c r="I38" s="70"/>
    </row>
    <row r="39" spans="1:9" ht="14.25" customHeight="1" x14ac:dyDescent="0.25">
      <c r="A39" s="112"/>
      <c r="B39" s="73" t="s">
        <v>74</v>
      </c>
      <c r="C39" s="111"/>
      <c r="D39" s="168"/>
      <c r="E39" s="116"/>
      <c r="F39" s="168"/>
      <c r="G39" s="69"/>
      <c r="H39" s="70"/>
      <c r="I39" s="70"/>
    </row>
    <row r="40" spans="1:9" ht="14.25" customHeight="1" x14ac:dyDescent="0.25">
      <c r="A40" s="77">
        <f>A38+1</f>
        <v>9</v>
      </c>
      <c r="B40" s="78" t="s">
        <v>102</v>
      </c>
      <c r="C40" s="79" t="s">
        <v>3</v>
      </c>
      <c r="D40" s="136">
        <f>('ТЗ '!D109+'ТЗ '!D111)*1.26</f>
        <v>7371</v>
      </c>
      <c r="E40" s="117"/>
      <c r="F40" s="136">
        <f>D40</f>
        <v>7371</v>
      </c>
      <c r="G40" s="69"/>
      <c r="H40" s="70"/>
      <c r="I40" s="70"/>
    </row>
    <row r="41" spans="1:9" ht="35.25" customHeight="1" x14ac:dyDescent="0.25">
      <c r="A41" s="110"/>
      <c r="B41" s="75" t="str">
        <f>'ТЗ '!B112</f>
        <v xml:space="preserve">Искуственные сооружения (водопропускные трубы) 
1220х10 мм, 1 шт./21,9 м </v>
      </c>
      <c r="C41" s="113"/>
      <c r="D41" s="169"/>
      <c r="E41" s="120"/>
      <c r="F41" s="181"/>
      <c r="G41" s="69"/>
      <c r="H41" s="70"/>
      <c r="I41" s="70"/>
    </row>
    <row r="42" spans="1:9" s="72" customFormat="1" ht="14.25" customHeight="1" x14ac:dyDescent="0.25">
      <c r="A42" s="77">
        <f>A40+1</f>
        <v>10</v>
      </c>
      <c r="B42" s="81" t="s">
        <v>101</v>
      </c>
      <c r="C42" s="82" t="s">
        <v>3</v>
      </c>
      <c r="D42" s="170">
        <v>155</v>
      </c>
      <c r="E42" s="118"/>
      <c r="F42" s="170">
        <v>155</v>
      </c>
      <c r="G42" s="83"/>
      <c r="H42" s="71"/>
      <c r="I42" s="71"/>
    </row>
    <row r="43" spans="1:9" s="72" customFormat="1" ht="14.25" customHeight="1" x14ac:dyDescent="0.25">
      <c r="A43" s="77">
        <f t="shared" ref="A43:A52" si="0">A42+1</f>
        <v>11</v>
      </c>
      <c r="B43" s="81" t="s">
        <v>102</v>
      </c>
      <c r="C43" s="82" t="s">
        <v>3</v>
      </c>
      <c r="D43" s="170">
        <v>54.7</v>
      </c>
      <c r="E43" s="118"/>
      <c r="F43" s="170">
        <v>54.7</v>
      </c>
      <c r="G43" s="83"/>
      <c r="H43" s="71"/>
      <c r="I43" s="71"/>
    </row>
    <row r="44" spans="1:9" s="72" customFormat="1" ht="14.25" customHeight="1" x14ac:dyDescent="0.25">
      <c r="A44" s="77">
        <f t="shared" si="0"/>
        <v>12</v>
      </c>
      <c r="B44" s="81" t="s">
        <v>101</v>
      </c>
      <c r="C44" s="82" t="s">
        <v>3</v>
      </c>
      <c r="D44" s="170">
        <v>199</v>
      </c>
      <c r="E44" s="118"/>
      <c r="F44" s="170">
        <v>199</v>
      </c>
      <c r="G44" s="106"/>
      <c r="H44" s="71"/>
      <c r="I44" s="71"/>
    </row>
    <row r="45" spans="1:9" s="72" customFormat="1" ht="14.25" customHeight="1" x14ac:dyDescent="0.25">
      <c r="A45" s="77">
        <f t="shared" si="0"/>
        <v>13</v>
      </c>
      <c r="B45" s="84" t="s">
        <v>82</v>
      </c>
      <c r="C45" s="82" t="s">
        <v>3</v>
      </c>
      <c r="D45" s="170">
        <v>45.6</v>
      </c>
      <c r="E45" s="118"/>
      <c r="F45" s="106"/>
      <c r="G45" s="170">
        <v>45.6</v>
      </c>
      <c r="H45" s="71"/>
      <c r="I45" s="71"/>
    </row>
    <row r="46" spans="1:9" s="72" customFormat="1" ht="14.25" customHeight="1" x14ac:dyDescent="0.25">
      <c r="A46" s="77">
        <f t="shared" si="0"/>
        <v>14</v>
      </c>
      <c r="B46" s="84" t="s">
        <v>84</v>
      </c>
      <c r="C46" s="82" t="s">
        <v>72</v>
      </c>
      <c r="D46" s="170">
        <v>33.6</v>
      </c>
      <c r="E46" s="118"/>
      <c r="F46" s="106"/>
      <c r="G46" s="170">
        <v>33.6</v>
      </c>
      <c r="H46" s="71"/>
      <c r="I46" s="71"/>
    </row>
    <row r="47" spans="1:9" s="72" customFormat="1" ht="14.25" customHeight="1" x14ac:dyDescent="0.25">
      <c r="A47" s="77">
        <f t="shared" si="0"/>
        <v>15</v>
      </c>
      <c r="B47" s="81" t="s">
        <v>87</v>
      </c>
      <c r="C47" s="77" t="s">
        <v>9</v>
      </c>
      <c r="D47" s="170">
        <v>6.5349599999999999</v>
      </c>
      <c r="E47" s="118"/>
      <c r="F47" s="170">
        <v>6.5349599999999999</v>
      </c>
      <c r="G47" s="69"/>
      <c r="H47" s="71"/>
      <c r="I47" s="71"/>
    </row>
    <row r="48" spans="1:9" s="72" customFormat="1" ht="14.25" customHeight="1" x14ac:dyDescent="0.25">
      <c r="A48" s="77">
        <f t="shared" si="0"/>
        <v>16</v>
      </c>
      <c r="B48" s="84" t="s">
        <v>103</v>
      </c>
      <c r="C48" s="82" t="s">
        <v>4</v>
      </c>
      <c r="D48" s="170">
        <v>78.900000000000006</v>
      </c>
      <c r="E48" s="118"/>
      <c r="G48" s="170">
        <v>78.900000000000006</v>
      </c>
      <c r="H48" s="71"/>
      <c r="I48" s="71"/>
    </row>
    <row r="49" spans="1:77" s="72" customFormat="1" ht="14.25" customHeight="1" x14ac:dyDescent="0.25">
      <c r="A49" s="77">
        <f t="shared" si="0"/>
        <v>17</v>
      </c>
      <c r="B49" s="81" t="s">
        <v>104</v>
      </c>
      <c r="C49" s="82" t="s">
        <v>4</v>
      </c>
      <c r="D49" s="170">
        <v>71.5</v>
      </c>
      <c r="E49" s="118"/>
      <c r="F49" s="106"/>
      <c r="G49" s="170">
        <v>71.5</v>
      </c>
      <c r="H49" s="71"/>
      <c r="I49" s="71"/>
    </row>
    <row r="50" spans="1:77" s="72" customFormat="1" ht="14.25" customHeight="1" x14ac:dyDescent="0.25">
      <c r="A50" s="77">
        <f t="shared" si="0"/>
        <v>18</v>
      </c>
      <c r="B50" s="81" t="s">
        <v>102</v>
      </c>
      <c r="C50" s="82" t="s">
        <v>3</v>
      </c>
      <c r="D50" s="170">
        <v>9.1999999999999993</v>
      </c>
      <c r="E50" s="118"/>
      <c r="F50" s="170">
        <v>9.1999999999999993</v>
      </c>
      <c r="G50" s="83"/>
      <c r="H50" s="71"/>
      <c r="I50" s="71"/>
    </row>
    <row r="51" spans="1:77" s="72" customFormat="1" ht="14.25" customHeight="1" x14ac:dyDescent="0.25">
      <c r="A51" s="77">
        <f t="shared" si="0"/>
        <v>19</v>
      </c>
      <c r="B51" s="85" t="s">
        <v>92</v>
      </c>
      <c r="C51" s="82" t="s">
        <v>72</v>
      </c>
      <c r="D51" s="170">
        <v>222.4</v>
      </c>
      <c r="E51" s="118"/>
      <c r="F51" s="106"/>
      <c r="G51" s="170">
        <v>222.4</v>
      </c>
      <c r="H51" s="71"/>
      <c r="I51" s="71"/>
    </row>
    <row r="52" spans="1:77" s="72" customFormat="1" ht="14.25" customHeight="1" x14ac:dyDescent="0.25">
      <c r="A52" s="77">
        <f t="shared" si="0"/>
        <v>20</v>
      </c>
      <c r="B52" s="81" t="s">
        <v>102</v>
      </c>
      <c r="C52" s="82" t="s">
        <v>3</v>
      </c>
      <c r="D52" s="170">
        <v>3.6</v>
      </c>
      <c r="E52" s="118"/>
      <c r="F52" s="170">
        <v>3.6</v>
      </c>
      <c r="G52" s="69"/>
      <c r="H52" s="71"/>
      <c r="I52" s="71"/>
    </row>
    <row r="53" spans="1:77" ht="25.5" customHeight="1" x14ac:dyDescent="0.25">
      <c r="A53" s="112"/>
      <c r="B53" s="74" t="str">
        <f>'ТЗ '!B138</f>
        <v>Обстановка и принадлежности дороги</v>
      </c>
      <c r="C53" s="113"/>
      <c r="D53" s="169"/>
      <c r="E53" s="119"/>
      <c r="F53" s="168"/>
      <c r="G53" s="69"/>
      <c r="H53" s="70"/>
      <c r="I53" s="70"/>
    </row>
    <row r="54" spans="1:77" ht="38.25" customHeight="1" x14ac:dyDescent="0.25">
      <c r="A54" s="77">
        <f>A52+1</f>
        <v>21</v>
      </c>
      <c r="B54" s="87" t="s">
        <v>105</v>
      </c>
      <c r="C54" s="82" t="s">
        <v>86</v>
      </c>
      <c r="D54" s="171" t="s">
        <v>145</v>
      </c>
      <c r="E54" s="121"/>
      <c r="G54" s="171" t="str">
        <f>D54</f>
        <v>60/0,426</v>
      </c>
      <c r="H54" s="70"/>
      <c r="I54" s="70"/>
    </row>
    <row r="55" spans="1:77" x14ac:dyDescent="0.25">
      <c r="A55" s="77">
        <f>A54+1</f>
        <v>22</v>
      </c>
      <c r="B55" s="87" t="s">
        <v>146</v>
      </c>
      <c r="C55" s="82" t="s">
        <v>8</v>
      </c>
      <c r="D55" s="171">
        <v>10</v>
      </c>
      <c r="E55" s="121"/>
      <c r="F55" s="93"/>
      <c r="G55" s="171">
        <f>D55</f>
        <v>10</v>
      </c>
      <c r="H55" s="70"/>
      <c r="I55" s="70"/>
    </row>
    <row r="56" spans="1:77" s="65" customFormat="1" ht="15.75" x14ac:dyDescent="0.25">
      <c r="A56" s="114"/>
      <c r="B56" s="125" t="s">
        <v>45</v>
      </c>
      <c r="C56" s="126"/>
      <c r="D56" s="172"/>
      <c r="E56" s="42"/>
      <c r="F56" s="182"/>
      <c r="G56" s="127"/>
      <c r="H56" s="128"/>
      <c r="I56" s="12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</row>
    <row r="57" spans="1:77" s="2" customFormat="1" ht="24.75" customHeight="1" x14ac:dyDescent="0.25">
      <c r="A57" s="114"/>
      <c r="B57" s="213" t="s">
        <v>44</v>
      </c>
      <c r="C57" s="213"/>
      <c r="D57" s="213"/>
      <c r="E57" s="213"/>
      <c r="F57" s="213"/>
      <c r="G57" s="129"/>
      <c r="H57" s="130"/>
      <c r="I57" s="130"/>
    </row>
    <row r="58" spans="1:77" s="2" customFormat="1" ht="37.5" customHeight="1" x14ac:dyDescent="0.25">
      <c r="A58" s="114"/>
      <c r="B58" s="213" t="s">
        <v>46</v>
      </c>
      <c r="C58" s="213"/>
      <c r="D58" s="213"/>
      <c r="E58" s="213"/>
      <c r="F58" s="213"/>
      <c r="G58" s="213"/>
      <c r="H58" s="213"/>
      <c r="I58" s="213"/>
    </row>
    <row r="59" spans="1:77" s="2" customFormat="1" ht="48.75" customHeight="1" x14ac:dyDescent="0.25">
      <c r="A59" s="6"/>
      <c r="B59" s="214" t="s">
        <v>47</v>
      </c>
      <c r="C59" s="214"/>
      <c r="D59" s="214"/>
      <c r="E59" s="214"/>
      <c r="F59" s="214"/>
      <c r="G59" s="214"/>
      <c r="H59" s="214"/>
      <c r="I59" s="214"/>
    </row>
    <row r="60" spans="1:77" s="57" customFormat="1" ht="15" customHeight="1" x14ac:dyDescent="0.25">
      <c r="A60" s="53"/>
      <c r="B60" s="109"/>
      <c r="C60" s="109"/>
      <c r="D60" s="173"/>
      <c r="E60" s="109"/>
      <c r="F60" s="173"/>
      <c r="G60" s="54"/>
      <c r="H60" s="55"/>
      <c r="I60" s="55"/>
      <c r="J60" s="56"/>
      <c r="K60" s="55"/>
      <c r="L60" s="55"/>
    </row>
    <row r="61" spans="1:77" s="58" customFormat="1" x14ac:dyDescent="0.25">
      <c r="A61" s="53"/>
      <c r="B61" s="215"/>
      <c r="C61" s="215"/>
      <c r="D61" s="215"/>
      <c r="E61" s="215"/>
      <c r="F61" s="215"/>
      <c r="G61" s="54"/>
      <c r="H61" s="55"/>
      <c r="I61" s="55"/>
      <c r="J61" s="56"/>
      <c r="K61" s="55"/>
      <c r="L61" s="55"/>
    </row>
    <row r="62" spans="1:77" s="58" customFormat="1" x14ac:dyDescent="0.25">
      <c r="A62" s="53"/>
      <c r="B62" s="59"/>
      <c r="C62" s="60"/>
      <c r="D62" s="174"/>
      <c r="E62" s="60"/>
      <c r="F62" s="174"/>
      <c r="G62" s="54"/>
      <c r="H62" s="55"/>
      <c r="I62" s="55"/>
      <c r="J62" s="56"/>
      <c r="K62" s="55"/>
      <c r="L62" s="55"/>
    </row>
    <row r="63" spans="1:77" s="57" customFormat="1" ht="38.25" customHeight="1" x14ac:dyDescent="0.25">
      <c r="A63" s="53"/>
      <c r="B63" s="216"/>
      <c r="C63" s="216"/>
      <c r="D63" s="216"/>
      <c r="E63" s="216"/>
      <c r="F63" s="216"/>
      <c r="G63" s="216"/>
      <c r="H63" s="216"/>
      <c r="I63" s="216"/>
      <c r="J63" s="61"/>
      <c r="K63" s="61"/>
      <c r="L63" s="55"/>
    </row>
    <row r="65" spans="1:12" s="6" customFormat="1" ht="15" customHeight="1" x14ac:dyDescent="0.25">
      <c r="A65" s="209"/>
      <c r="B65" s="209"/>
      <c r="C65" s="62"/>
      <c r="D65" s="175"/>
      <c r="F65" s="176"/>
      <c r="G65" s="46"/>
      <c r="H65" s="47"/>
      <c r="I65" s="47"/>
      <c r="J65" s="1"/>
      <c r="K65" s="1"/>
      <c r="L65" s="1"/>
    </row>
  </sheetData>
  <autoFilter ref="A21:I22">
    <filterColumn colId="5" showButton="0"/>
  </autoFilter>
  <mergeCells count="21">
    <mergeCell ref="A65:B65"/>
    <mergeCell ref="B15:E15"/>
    <mergeCell ref="F15:I15"/>
    <mergeCell ref="A17:I17"/>
    <mergeCell ref="A18:I18"/>
    <mergeCell ref="A19:I19"/>
    <mergeCell ref="B57:F57"/>
    <mergeCell ref="B58:I58"/>
    <mergeCell ref="B59:I59"/>
    <mergeCell ref="F21:G21"/>
    <mergeCell ref="H21:H22"/>
    <mergeCell ref="I21:I22"/>
    <mergeCell ref="B61:F61"/>
    <mergeCell ref="B63:I63"/>
    <mergeCell ref="A34:I34"/>
    <mergeCell ref="A23:I23"/>
    <mergeCell ref="A21:A22"/>
    <mergeCell ref="B21:B22"/>
    <mergeCell ref="C21:C22"/>
    <mergeCell ref="D21:D22"/>
    <mergeCell ref="E21:E22"/>
  </mergeCells>
  <pageMargins left="0.15748031496062992" right="3.937007874015748E-2" top="0.27559055118110237" bottom="0.6692913385826772" header="0.19685039370078741" footer="0.2362204724409449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ТЗ </vt:lpstr>
      <vt:lpstr>РВ</vt:lpstr>
      <vt:lpstr>РВ!Область_печати</vt:lpstr>
      <vt:lpstr>'ТЗ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2021-09-24T11:16:04Z</dcterms:modified>
</cp:coreProperties>
</file>